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ocuments\GDO ARCHIVOS IMPORTANTES\PÁGINA WEB ESTANCIA FINANCIERA\HERRAMIENTAS\"/>
    </mc:Choice>
  </mc:AlternateContent>
  <xr:revisionPtr revIDLastSave="0" documentId="13_ncr:1_{6196F24D-BA49-4E21-B34B-F52006B69B15}" xr6:coauthVersionLast="47" xr6:coauthVersionMax="47" xr10:uidLastSave="{00000000-0000-0000-0000-000000000000}"/>
  <workbookProtection workbookAlgorithmName="SHA-512" workbookHashValue="JKEj0R4zsS7ZX4P7nQNsgjAcnofEV/2k0lkUHTIj+lvtWDUezJkJJzAPqNr/ysW/k3/UloMvO/aDNNanryGTHQ==" workbookSaltValue="ZJomlbRChmiwjrjcHxbUzw==" workbookSpinCount="100000" lockStructure="1"/>
  <bookViews>
    <workbookView xWindow="-120" yWindow="-120" windowWidth="24240" windowHeight="13140" firstSheet="1" activeTab="1" xr2:uid="{00000000-000D-0000-FFFF-FFFF00000000}"/>
  </bookViews>
  <sheets>
    <sheet name="ctrol de gastos exposición" sheetId="1" state="hidden" r:id="rId1"/>
    <sheet name="CTROL ING Y GASTO" sheetId="5" r:id="rId2"/>
    <sheet name="Hoja1" sheetId="6" state="hidden" r:id="rId3"/>
  </sheets>
  <definedNames>
    <definedName name="_xlnm._FilterDatabase" localSheetId="0" hidden="1">'ctrol de gastos exposición'!$B$19:$F$47</definedName>
    <definedName name="_xlnm._FilterDatabase" localSheetId="1" hidden="1">'CTROL ING Y GASTO'!$A$29:$D$75</definedName>
    <definedName name="_xlnm.Print_Area" localSheetId="1">'CTROL ING Y GASTO'!$A$1:$I$74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5" l="1"/>
  <c r="B72" i="5"/>
  <c r="B38" i="5"/>
  <c r="B40" i="5"/>
  <c r="B39" i="5"/>
  <c r="B50" i="5" l="1"/>
  <c r="B52" i="5" s="1"/>
  <c r="B74" i="5" s="1"/>
  <c r="J13" i="1"/>
  <c r="J10" i="1"/>
  <c r="J7" i="1"/>
  <c r="E47" i="1"/>
  <c r="E28" i="1"/>
  <c r="D5" i="1" l="1"/>
  <c r="C42" i="1"/>
  <c r="E42" i="1"/>
  <c r="E41" i="1"/>
  <c r="E40" i="1"/>
  <c r="E39" i="1"/>
  <c r="E38" i="1"/>
  <c r="E36" i="1"/>
  <c r="E35" i="1"/>
  <c r="E34" i="1"/>
  <c r="D3" i="1" s="1"/>
  <c r="E25" i="1"/>
  <c r="E24" i="1"/>
  <c r="E23" i="1"/>
  <c r="E37" i="1" l="1"/>
  <c r="J3" i="1" s="1"/>
  <c r="D8" i="1"/>
  <c r="J16" i="1" l="1"/>
  <c r="J19" i="1" s="1"/>
  <c r="J4" i="1"/>
</calcChain>
</file>

<file path=xl/sharedStrings.xml><?xml version="1.0" encoding="utf-8"?>
<sst xmlns="http://schemas.openxmlformats.org/spreadsheetml/2006/main" count="130" uniqueCount="86">
  <si>
    <t>Ingreso Fijo</t>
  </si>
  <si>
    <t>Gasto opcionales o no indispensables</t>
  </si>
  <si>
    <t xml:space="preserve">Cultura y tiempo libre (ocio): </t>
  </si>
  <si>
    <t>Libros, películas, restaurantes, espectáculos, vacaciones, paseos, etc.</t>
  </si>
  <si>
    <t xml:space="preserve">Extras o imprevistos:  </t>
  </si>
  <si>
    <t>Médicos, gastos de farmacia, reparaciones, fontanería, repuestos, regalos.</t>
  </si>
  <si>
    <t xml:space="preserve"> Comisiones por ventas, uber, ventas en línea</t>
  </si>
  <si>
    <t xml:space="preserve">Ingreso Variable </t>
  </si>
  <si>
    <t>Gastos Fijos</t>
  </si>
  <si>
    <t>Concepto</t>
  </si>
  <si>
    <t>Tipo</t>
  </si>
  <si>
    <t xml:space="preserve">Valor </t>
  </si>
  <si>
    <t>Fecha</t>
  </si>
  <si>
    <t xml:space="preserve">G. Imprevistos  </t>
  </si>
  <si>
    <t>Ing Fijo</t>
  </si>
  <si>
    <t>Ing Variable</t>
  </si>
  <si>
    <t>G. T.  libre (ocio)</t>
  </si>
  <si>
    <t>G.  no indispensables</t>
  </si>
  <si>
    <t>salida amigos</t>
  </si>
  <si>
    <t>G. fijo</t>
  </si>
  <si>
    <t>TOTAL INGRESOS</t>
  </si>
  <si>
    <t>TOTAL GASTOS</t>
  </si>
  <si>
    <t>ING- GASTOS</t>
  </si>
  <si>
    <t xml:space="preserve">TOTAL: </t>
  </si>
  <si>
    <t>hipoteca -alquiler</t>
  </si>
  <si>
    <t>super</t>
  </si>
  <si>
    <t>ingreso uber</t>
  </si>
  <si>
    <t>gasolina</t>
  </si>
  <si>
    <t>servicios (agua, luz, tel, cable, internet)</t>
  </si>
  <si>
    <t xml:space="preserve">Ingreso </t>
  </si>
  <si>
    <t>marchamo  anual : (125000/12)/2</t>
  </si>
  <si>
    <t>universidad cuatrimestre:  (200,000/4)/2</t>
  </si>
  <si>
    <t>Póliza semestral: (130,000/6)/2</t>
  </si>
  <si>
    <t>cine y restaurante</t>
  </si>
  <si>
    <t>reparación refrigeradora</t>
  </si>
  <si>
    <t>Compra adorno casa</t>
  </si>
  <si>
    <t>Disponible para gastos variables</t>
  </si>
  <si>
    <t>Compras en centro comercial</t>
  </si>
  <si>
    <t>Vacaciones</t>
  </si>
  <si>
    <t xml:space="preserve">Ccompras de adornos para el hogar, artículos de moda, accesorios, juguetes entre otros. </t>
  </si>
  <si>
    <t>Fontanería</t>
  </si>
  <si>
    <t>cuota crédito 1</t>
  </si>
  <si>
    <t>cuota crédito 2</t>
  </si>
  <si>
    <t>ENERO:  INGRESOS Y GASTOS MENSUALES REGISTRADOS POR QUINCENA</t>
  </si>
  <si>
    <t>El siguiente control de ingresos y gastos le ayudará a hacer su presupuesto, pero sobre todo le ayudará a clasificar sus gastos</t>
  </si>
  <si>
    <t xml:space="preserve">de forma tal que identifique, qué gastos están consumiendo sus ingresos y cuales de esos podría eliminar o disminuir por no </t>
  </si>
  <si>
    <t xml:space="preserve">A continuación una definición de esos gastos: </t>
  </si>
  <si>
    <r>
      <t xml:space="preserve">ser indispensables para usted. </t>
    </r>
    <r>
      <rPr>
        <b/>
        <i/>
        <sz val="11"/>
        <color theme="1"/>
        <rFont val="Calibri"/>
        <family val="2"/>
        <scheme val="minor"/>
      </rPr>
      <t>Debe incluir el ahorro como parte de sus compromisos fijos</t>
    </r>
    <r>
      <rPr>
        <i/>
        <sz val="11"/>
        <color theme="1"/>
        <rFont val="Calibri"/>
        <family val="2"/>
        <scheme val="minor"/>
      </rPr>
      <t>, este es un compromiso con usted y su familia.</t>
    </r>
  </si>
  <si>
    <r>
      <rPr>
        <b/>
        <i/>
        <sz val="11"/>
        <color theme="1"/>
        <rFont val="Calibri"/>
        <family val="2"/>
        <scheme val="minor"/>
      </rPr>
      <t>Gastos de Ocio</t>
    </r>
    <r>
      <rPr>
        <i/>
        <sz val="11"/>
        <color theme="1"/>
        <rFont val="Calibri"/>
        <family val="2"/>
        <scheme val="minor"/>
      </rPr>
      <t>: Vacaciones, compras de libros, música, restaurantes, gimnasio, etc</t>
    </r>
  </si>
  <si>
    <r>
      <rPr>
        <b/>
        <i/>
        <sz val="11"/>
        <color theme="1"/>
        <rFont val="Calibri"/>
        <family val="2"/>
        <scheme val="minor"/>
      </rPr>
      <t>Gastos no indispensables</t>
    </r>
    <r>
      <rPr>
        <i/>
        <sz val="11"/>
        <color theme="1"/>
        <rFont val="Calibri"/>
        <family val="2"/>
        <scheme val="minor"/>
      </rPr>
      <t>: Accesorios de moda, adornos, compras impulsivas.</t>
    </r>
  </si>
  <si>
    <t>Gastos Variables:</t>
  </si>
  <si>
    <t>medicinas, etc)</t>
  </si>
  <si>
    <t>ESTANCIA FINANCIERA</t>
  </si>
  <si>
    <t>POR: GERARDO CALVO</t>
  </si>
  <si>
    <t xml:space="preserve">de esta forma usted podrá identificar donde debe ajustar sus gastos el siguiente mes. </t>
  </si>
  <si>
    <t>Usted debe elaborar este cuadro mes a mes, comparando sus gastos presupuestados, contra lo realmente incurrido en ese mes,</t>
  </si>
  <si>
    <r>
      <rPr>
        <b/>
        <i/>
        <sz val="11"/>
        <color theme="1"/>
        <rFont val="Calibri"/>
        <family val="2"/>
        <scheme val="minor"/>
      </rPr>
      <t>Imprevistos</t>
    </r>
    <r>
      <rPr>
        <i/>
        <sz val="11"/>
        <color theme="1"/>
        <rFont val="Calibri"/>
        <family val="2"/>
        <scheme val="minor"/>
      </rPr>
      <t xml:space="preserve">: Aquellos gastos  que surgen de imprevisto. </t>
    </r>
    <r>
      <rPr>
        <b/>
        <i/>
        <sz val="11"/>
        <color theme="1"/>
        <rFont val="Calibri"/>
        <family val="2"/>
        <scheme val="minor"/>
      </rPr>
      <t>Esto debe atenderse un fondo de emergencia (ahorro)</t>
    </r>
  </si>
  <si>
    <t>CONTROL INGRESOS Y GASTOS</t>
  </si>
  <si>
    <t>Salida amigos</t>
  </si>
  <si>
    <t>Cine y restaurante</t>
  </si>
  <si>
    <t>Total ingresos del mes</t>
  </si>
  <si>
    <t>Ingresos del mes</t>
  </si>
  <si>
    <t>Gastos Variables</t>
  </si>
  <si>
    <t>Resultado del mes</t>
  </si>
  <si>
    <t>Monto</t>
  </si>
  <si>
    <t xml:space="preserve">ENERO:  INGRESOS Y GASTOS MENSUALES </t>
  </si>
  <si>
    <t>Gastos fijos mensuales</t>
  </si>
  <si>
    <t>Póliza semestral: (130,000/6)</t>
  </si>
  <si>
    <t>Gastos de Ocio</t>
  </si>
  <si>
    <t>Gastos Imprevistos</t>
  </si>
  <si>
    <t>Gastos no indispensables</t>
  </si>
  <si>
    <t>Total gastos variables</t>
  </si>
  <si>
    <t>Presupuesto = Total de ingresos del mes - Gastos fijos mensuales</t>
  </si>
  <si>
    <t>Total gastos fijos mensuales</t>
  </si>
  <si>
    <t xml:space="preserve">ingreso variable promedio mensual (Uber) </t>
  </si>
  <si>
    <t>Ingreso fijo  neto mensual (salario)</t>
  </si>
  <si>
    <t>Hipoteca -alquiler</t>
  </si>
  <si>
    <t>Supermercado</t>
  </si>
  <si>
    <t>Universidad cuatrimestre:  (200,000/4)</t>
  </si>
  <si>
    <t>Cuota crédito 1</t>
  </si>
  <si>
    <t>Gasolina</t>
  </si>
  <si>
    <t>Servicios (agua, luz, tel, cable, internet)</t>
  </si>
  <si>
    <t>Cuota crédito 2</t>
  </si>
  <si>
    <t>Ahorro</t>
  </si>
  <si>
    <t>Derecho circulación  anual : (125000/12)</t>
  </si>
  <si>
    <r>
      <rPr>
        <b/>
        <i/>
        <sz val="11"/>
        <color theme="1"/>
        <rFont val="Calibri"/>
        <family val="2"/>
        <scheme val="minor"/>
      </rPr>
      <t>Gasto Fijo o indispensable:</t>
    </r>
    <r>
      <rPr>
        <i/>
        <sz val="11"/>
        <color theme="1"/>
        <rFont val="Calibri"/>
        <family val="2"/>
        <scheme val="minor"/>
      </rPr>
      <t xml:space="preserve"> Son aquellos en los que debemos incurrir todos los meses (servicios, alimentación, créditos, vivienda, estudio,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</si>
</sst>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_-* #,##0.0000_-;\-* #,##0.0000_-;_-* &quot;-&quot;??_-;_-@_-"/>
    <numFmt numFmtId="166" formatCode="#,##0.00_ ;\-#,##0.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0" tint="-0.34998626667073579"/>
      <name val="Verdana Pro Black"/>
      <family val="2"/>
    </font>
    <font>
      <b/>
      <sz val="8"/>
      <color theme="7" tint="-0.249977111117893"/>
      <name val="Verdana Pro Black"/>
      <family val="2"/>
    </font>
    <font>
      <b/>
      <sz val="12"/>
      <name val="Calibri"/>
      <family val="2"/>
      <scheme val="minor"/>
    </font>
    <font>
      <sz val="12"/>
      <color theme="0" tint="-0.34998626667073579"/>
      <name val="Verdana Pro Black"/>
      <family val="2"/>
    </font>
    <font>
      <sz val="11"/>
      <color theme="7" tint="-0.249977111117893"/>
      <name val="Verdana Pro Black"/>
      <family val="2"/>
    </font>
    <font>
      <b/>
      <sz val="9"/>
      <color theme="7" tint="-0.499984740745262"/>
      <name val="Calibri"/>
      <family val="2"/>
      <scheme val="minor"/>
    </font>
    <font>
      <b/>
      <sz val="9"/>
      <color theme="7" tint="-0.249977111117893"/>
      <name val="Verdana Pro Black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1"/>
      <color rgb="FF0000CC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left" vertical="center" indent="2" readingOrder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5" fontId="0" fillId="0" borderId="0" xfId="1" applyNumberFormat="1" applyFont="1"/>
    <xf numFmtId="43" fontId="0" fillId="0" borderId="0" xfId="1" applyFont="1"/>
    <xf numFmtId="43" fontId="0" fillId="0" borderId="0" xfId="1" applyFont="1" applyBorder="1"/>
    <xf numFmtId="0" fontId="2" fillId="0" borderId="1" xfId="0" applyFont="1" applyBorder="1" applyAlignment="1">
      <alignment horizontal="center"/>
    </xf>
    <xf numFmtId="43" fontId="0" fillId="0" borderId="0" xfId="0" applyNumberFormat="1"/>
    <xf numFmtId="0" fontId="9" fillId="0" borderId="0" xfId="0" applyFont="1"/>
    <xf numFmtId="43" fontId="4" fillId="0" borderId="1" xfId="1" applyFont="1" applyBorder="1"/>
    <xf numFmtId="43" fontId="8" fillId="0" borderId="1" xfId="1" applyFont="1" applyBorder="1"/>
    <xf numFmtId="43" fontId="9" fillId="0" borderId="0" xfId="0" applyNumberFormat="1" applyFont="1"/>
    <xf numFmtId="43" fontId="5" fillId="0" borderId="0" xfId="0" applyNumberFormat="1" applyFont="1"/>
    <xf numFmtId="0" fontId="2" fillId="2" borderId="0" xfId="0" applyFont="1" applyFill="1" applyAlignment="1">
      <alignment horizontal="center"/>
    </xf>
    <xf numFmtId="43" fontId="10" fillId="2" borderId="0" xfId="0" applyNumberFormat="1" applyFont="1" applyFill="1"/>
    <xf numFmtId="0" fontId="4" fillId="0" borderId="1" xfId="0" applyFont="1" applyBorder="1"/>
    <xf numFmtId="164" fontId="4" fillId="0" borderId="1" xfId="0" applyNumberFormat="1" applyFont="1" applyBorder="1"/>
    <xf numFmtId="0" fontId="11" fillId="0" borderId="0" xfId="2" applyFont="1"/>
    <xf numFmtId="0" fontId="12" fillId="0" borderId="0" xfId="0" applyFont="1"/>
    <xf numFmtId="43" fontId="9" fillId="2" borderId="0" xfId="0" applyNumberFormat="1" applyFont="1" applyFill="1"/>
    <xf numFmtId="0" fontId="8" fillId="0" borderId="1" xfId="0" applyFont="1" applyBorder="1"/>
    <xf numFmtId="164" fontId="8" fillId="0" borderId="1" xfId="0" applyNumberFormat="1" applyFont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41" fontId="14" fillId="0" borderId="0" xfId="0" applyNumberFormat="1" applyFont="1"/>
    <xf numFmtId="0" fontId="15" fillId="0" borderId="0" xfId="0" applyFont="1" applyAlignment="1">
      <alignment horizontal="center"/>
    </xf>
    <xf numFmtId="41" fontId="15" fillId="0" borderId="0" xfId="0" applyNumberFormat="1" applyFont="1"/>
    <xf numFmtId="0" fontId="17" fillId="0" borderId="1" xfId="0" applyFont="1" applyBorder="1"/>
    <xf numFmtId="43" fontId="17" fillId="0" borderId="1" xfId="1" applyFont="1" applyBorder="1"/>
    <xf numFmtId="164" fontId="17" fillId="0" borderId="1" xfId="0" applyNumberFormat="1" applyFont="1" applyBorder="1"/>
    <xf numFmtId="0" fontId="16" fillId="2" borderId="1" xfId="0" applyFont="1" applyFill="1" applyBorder="1"/>
    <xf numFmtId="43" fontId="16" fillId="2" borderId="1" xfId="1" applyFont="1" applyFill="1" applyBorder="1"/>
    <xf numFmtId="164" fontId="16" fillId="2" borderId="1" xfId="0" applyNumberFormat="1" applyFont="1" applyFill="1" applyBorder="1"/>
    <xf numFmtId="0" fontId="18" fillId="0" borderId="1" xfId="0" applyFont="1" applyBorder="1"/>
    <xf numFmtId="43" fontId="18" fillId="0" borderId="1" xfId="1" applyFont="1" applyBorder="1"/>
    <xf numFmtId="164" fontId="18" fillId="0" borderId="1" xfId="0" applyNumberFormat="1" applyFont="1" applyBorder="1"/>
    <xf numFmtId="0" fontId="0" fillId="4" borderId="0" xfId="0" applyFill="1" applyProtection="1">
      <protection locked="0"/>
    </xf>
    <xf numFmtId="43" fontId="0" fillId="4" borderId="0" xfId="1" applyFon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0" fontId="19" fillId="4" borderId="0" xfId="0" applyFont="1" applyFill="1" applyProtection="1">
      <protection locked="0"/>
    </xf>
    <xf numFmtId="43" fontId="0" fillId="4" borderId="0" xfId="1" applyFont="1" applyFill="1" applyProtection="1">
      <protection locked="0"/>
    </xf>
    <xf numFmtId="165" fontId="0" fillId="4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165" fontId="0" fillId="0" borderId="0" xfId="1" applyNumberFormat="1" applyFont="1" applyProtection="1">
      <protection locked="0"/>
    </xf>
    <xf numFmtId="164" fontId="0" fillId="0" borderId="0" xfId="0" applyNumberFormat="1" applyProtection="1">
      <protection locked="0"/>
    </xf>
    <xf numFmtId="166" fontId="5" fillId="4" borderId="1" xfId="1" applyNumberFormat="1" applyFont="1" applyFill="1" applyBorder="1" applyAlignment="1" applyProtection="1">
      <alignment vertical="center"/>
    </xf>
    <xf numFmtId="166" fontId="9" fillId="0" borderId="1" xfId="1" applyNumberFormat="1" applyFont="1" applyBorder="1" applyAlignment="1" applyProtection="1">
      <alignment horizontal="center" vertical="center"/>
    </xf>
    <xf numFmtId="166" fontId="5" fillId="4" borderId="1" xfId="0" applyNumberFormat="1" applyFont="1" applyFill="1" applyBorder="1" applyAlignment="1">
      <alignment horizontal="center" wrapText="1"/>
    </xf>
    <xf numFmtId="43" fontId="9" fillId="4" borderId="0" xfId="0" applyNumberFormat="1" applyFont="1" applyFill="1"/>
    <xf numFmtId="43" fontId="0" fillId="4" borderId="0" xfId="0" applyNumberFormat="1" applyFill="1"/>
    <xf numFmtId="0" fontId="24" fillId="0" borderId="0" xfId="0" applyFont="1" applyAlignment="1">
      <alignment horizontal="center"/>
    </xf>
    <xf numFmtId="0" fontId="20" fillId="5" borderId="2" xfId="0" applyFont="1" applyFill="1" applyBorder="1"/>
    <xf numFmtId="0" fontId="20" fillId="5" borderId="5" xfId="0" applyFont="1" applyFill="1" applyBorder="1"/>
    <xf numFmtId="0" fontId="20" fillId="5" borderId="7" xfId="0" applyFont="1" applyFill="1" applyBorder="1"/>
    <xf numFmtId="0" fontId="21" fillId="5" borderId="7" xfId="0" applyFont="1" applyFill="1" applyBorder="1"/>
    <xf numFmtId="0" fontId="20" fillId="3" borderId="2" xfId="0" applyFont="1" applyFill="1" applyBorder="1"/>
    <xf numFmtId="0" fontId="0" fillId="3" borderId="0" xfId="0" applyFill="1"/>
    <xf numFmtId="0" fontId="22" fillId="3" borderId="5" xfId="0" applyFont="1" applyFill="1" applyBorder="1"/>
    <xf numFmtId="0" fontId="20" fillId="3" borderId="5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3" fillId="4" borderId="0" xfId="0" applyFont="1" applyFill="1"/>
    <xf numFmtId="0" fontId="25" fillId="4" borderId="0" xfId="0" applyFont="1" applyFill="1"/>
    <xf numFmtId="0" fontId="23" fillId="4" borderId="0" xfId="0" applyFont="1" applyFill="1" applyAlignment="1" applyProtection="1">
      <alignment horizontal="center"/>
      <protection locked="0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5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4" fillId="3" borderId="7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14" fillId="4" borderId="0" xfId="0" applyFont="1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35" fillId="4" borderId="0" xfId="0" applyFont="1" applyFill="1" applyProtection="1">
      <protection locked="0"/>
    </xf>
    <xf numFmtId="0" fontId="30" fillId="4" borderId="0" xfId="0" applyFont="1" applyFill="1" applyProtection="1">
      <protection locked="0"/>
    </xf>
    <xf numFmtId="0" fontId="34" fillId="5" borderId="1" xfId="0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20" fillId="4" borderId="0" xfId="0" applyFont="1" applyFill="1" applyProtection="1">
      <protection locked="0"/>
    </xf>
    <xf numFmtId="0" fontId="16" fillId="4" borderId="1" xfId="0" applyFont="1" applyFill="1" applyBorder="1" applyProtection="1">
      <protection locked="0"/>
    </xf>
    <xf numFmtId="43" fontId="16" fillId="4" borderId="1" xfId="1" applyFont="1" applyFill="1" applyBorder="1" applyProtection="1">
      <protection locked="0"/>
    </xf>
    <xf numFmtId="164" fontId="19" fillId="4" borderId="0" xfId="0" applyNumberFormat="1" applyFont="1" applyFill="1" applyProtection="1">
      <protection locked="0"/>
    </xf>
    <xf numFmtId="0" fontId="16" fillId="4" borderId="1" xfId="0" applyFont="1" applyFill="1" applyBorder="1" applyAlignment="1" applyProtection="1">
      <alignment wrapText="1"/>
      <protection locked="0"/>
    </xf>
    <xf numFmtId="43" fontId="16" fillId="0" borderId="1" xfId="1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43" fontId="5" fillId="4" borderId="0" xfId="1" applyFont="1" applyFill="1" applyBorder="1" applyAlignment="1" applyProtection="1">
      <protection locked="0"/>
    </xf>
    <xf numFmtId="43" fontId="2" fillId="4" borderId="1" xfId="1" applyFont="1" applyFill="1" applyBorder="1" applyProtection="1">
      <protection locked="0"/>
    </xf>
    <xf numFmtId="164" fontId="16" fillId="4" borderId="0" xfId="0" applyNumberFormat="1" applyFont="1" applyFill="1" applyProtection="1">
      <protection locked="0"/>
    </xf>
    <xf numFmtId="0" fontId="31" fillId="4" borderId="0" xfId="0" applyFont="1" applyFill="1" applyProtection="1">
      <protection locked="0"/>
    </xf>
    <xf numFmtId="43" fontId="19" fillId="4" borderId="1" xfId="1" applyFont="1" applyFill="1" applyBorder="1" applyProtection="1">
      <protection locked="0"/>
    </xf>
    <xf numFmtId="43" fontId="16" fillId="0" borderId="1" xfId="1" applyFont="1" applyFill="1" applyBorder="1" applyProtection="1">
      <protection locked="0"/>
    </xf>
    <xf numFmtId="0" fontId="36" fillId="4" borderId="0" xfId="0" applyFont="1" applyFill="1" applyProtection="1">
      <protection locked="0"/>
    </xf>
    <xf numFmtId="43" fontId="19" fillId="0" borderId="1" xfId="1" applyFont="1" applyBorder="1" applyProtection="1">
      <protection locked="0"/>
    </xf>
    <xf numFmtId="0" fontId="37" fillId="4" borderId="0" xfId="0" applyFont="1" applyFill="1" applyProtection="1">
      <protection locked="0"/>
    </xf>
    <xf numFmtId="0" fontId="0" fillId="4" borderId="1" xfId="0" applyFill="1" applyBorder="1" applyProtection="1">
      <protection locked="0"/>
    </xf>
    <xf numFmtId="0" fontId="38" fillId="4" borderId="0" xfId="0" applyFont="1" applyFill="1" applyProtection="1">
      <protection locked="0"/>
    </xf>
    <xf numFmtId="166" fontId="9" fillId="0" borderId="1" xfId="1" applyNumberFormat="1" applyFont="1" applyBorder="1" applyAlignment="1" applyProtection="1">
      <alignment horizontal="center" vertical="center"/>
      <protection locked="0"/>
    </xf>
    <xf numFmtId="43" fontId="8" fillId="4" borderId="0" xfId="0" applyNumberFormat="1" applyFont="1" applyFill="1" applyAlignment="1" applyProtection="1">
      <alignment horizontal="center" vertical="center"/>
      <protection locked="0"/>
    </xf>
    <xf numFmtId="43" fontId="16" fillId="4" borderId="1" xfId="1" applyFont="1" applyFill="1" applyBorder="1" applyAlignment="1" applyProtection="1">
      <alignment vertical="center"/>
      <protection locked="0"/>
    </xf>
    <xf numFmtId="43" fontId="16" fillId="5" borderId="1" xfId="1" applyFont="1" applyFill="1" applyBorder="1" applyProtection="1">
      <protection locked="0"/>
    </xf>
    <xf numFmtId="43" fontId="39" fillId="4" borderId="0" xfId="0" applyNumberFormat="1" applyFont="1" applyFill="1" applyProtection="1">
      <protection locked="0"/>
    </xf>
    <xf numFmtId="43" fontId="19" fillId="5" borderId="1" xfId="1" applyFont="1" applyFill="1" applyBorder="1" applyProtection="1">
      <protection locked="0"/>
    </xf>
    <xf numFmtId="43" fontId="19" fillId="0" borderId="1" xfId="1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0" fontId="21" fillId="4" borderId="0" xfId="0" applyFont="1" applyFill="1" applyProtection="1">
      <protection locked="0"/>
    </xf>
    <xf numFmtId="43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33" fillId="5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/>
    <xf numFmtId="0" fontId="19" fillId="4" borderId="1" xfId="0" applyFont="1" applyFill="1" applyBorder="1" applyProtection="1">
      <protection locked="0"/>
    </xf>
    <xf numFmtId="0" fontId="16" fillId="0" borderId="1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9" fillId="4" borderId="0" xfId="0" applyFont="1" applyFill="1" applyAlignment="1" applyProtection="1">
      <alignment horizont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9" fillId="4" borderId="0" xfId="0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28" fillId="4" borderId="0" xfId="0" applyFont="1" applyFill="1" applyAlignment="1" applyProtection="1">
      <alignment horizont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3"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CC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1228724</xdr:colOff>
      <xdr:row>0</xdr:row>
      <xdr:rowOff>0</xdr:rowOff>
    </xdr:from>
    <xdr:to>
      <xdr:col>1</xdr:col>
      <xdr:colOff>193813</xdr:colOff>
      <xdr:row>7</xdr:row>
      <xdr:rowOff>190500</xdr:rowOff>
    </xdr:to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032E36AB-9CFB-41C3-92F0-902610527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4" y="0"/>
          <a:ext cx="1546364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609600</xdr:colOff>
      <xdr:row>27</xdr:row>
      <xdr:rowOff>51669</xdr:rowOff>
    </xdr:from>
    <xdr:to>
      <xdr:col>8</xdr:col>
      <xdr:colOff>685800</xdr:colOff>
      <xdr:row>71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4F1E20-9DE2-B57A-F5CF-5B15E5413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2"/>
        <a:stretch/>
      </xdr:blipFill>
      <xdr:spPr bwMode="auto">
        <a:xfrm>
          <a:off x="4305300" y="4833219"/>
          <a:ext cx="5762625" cy="93780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52"/>
  <sheetViews>
    <sheetView topLeftCell="C29" zoomScale="115" zoomScaleNormal="115" workbookViewId="0">
      <selection activeCell="C18" sqref="C18:F18"/>
    </sheetView>
  </sheetViews>
  <sheetFormatPr baseColWidth="10" defaultRowHeight="15" x14ac:dyDescent="0.25"/>
  <cols>
    <col min="2" max="2" width="6.42578125" customWidth="1"/>
    <col min="3" max="3" width="46.5703125" customWidth="1"/>
    <col min="4" max="4" width="19.85546875" bestFit="1" customWidth="1"/>
    <col min="5" max="5" width="13.85546875" bestFit="1" customWidth="1"/>
    <col min="6" max="6" width="13.42578125" customWidth="1"/>
    <col min="9" max="9" width="15.28515625" customWidth="1"/>
    <col min="10" max="10" width="15.7109375" bestFit="1" customWidth="1"/>
  </cols>
  <sheetData>
    <row r="1" spans="3:16" x14ac:dyDescent="0.25">
      <c r="G1" s="22"/>
      <c r="H1" s="21"/>
      <c r="I1" s="22"/>
      <c r="J1" s="22"/>
    </row>
    <row r="2" spans="3:16" x14ac:dyDescent="0.25">
      <c r="P2" s="3" t="s">
        <v>14</v>
      </c>
    </row>
    <row r="3" spans="3:16" x14ac:dyDescent="0.25">
      <c r="C3" s="3" t="s">
        <v>0</v>
      </c>
      <c r="D3" s="13">
        <f>SUMIF(D20:D42,D20,E20:E42)</f>
        <v>750000</v>
      </c>
      <c r="G3" s="5" t="s">
        <v>8</v>
      </c>
      <c r="J3" s="14">
        <f>SUMIF(D20:D47,D21,E20:E47)</f>
        <v>761083.33333333349</v>
      </c>
      <c r="P3" s="3" t="s">
        <v>15</v>
      </c>
    </row>
    <row r="4" spans="3:16" ht="18.75" x14ac:dyDescent="0.3">
      <c r="D4" s="13"/>
      <c r="G4" s="3" t="s">
        <v>36</v>
      </c>
      <c r="J4" s="18">
        <f>+D8-J3</f>
        <v>138916.66666666651</v>
      </c>
      <c r="P4" s="12" t="s">
        <v>19</v>
      </c>
    </row>
    <row r="5" spans="3:16" ht="15.75" x14ac:dyDescent="0.25">
      <c r="C5" s="4" t="s">
        <v>7</v>
      </c>
      <c r="D5" s="13">
        <f>SUMIF(D20:D43,D29,E20:E43)</f>
        <v>150000</v>
      </c>
      <c r="G5" s="5"/>
      <c r="P5" s="1" t="s">
        <v>16</v>
      </c>
    </row>
    <row r="6" spans="3:16" ht="15.75" x14ac:dyDescent="0.25">
      <c r="C6" s="3" t="s">
        <v>6</v>
      </c>
      <c r="P6" s="1" t="s">
        <v>13</v>
      </c>
    </row>
    <row r="7" spans="3:16" ht="15.75" x14ac:dyDescent="0.25">
      <c r="G7" s="1" t="s">
        <v>2</v>
      </c>
      <c r="J7" s="14">
        <f>SUMIF(D20:D47,D30,E20:E47)</f>
        <v>137000</v>
      </c>
      <c r="P7" s="2" t="s">
        <v>17</v>
      </c>
    </row>
    <row r="8" spans="3:16" x14ac:dyDescent="0.25">
      <c r="C8" s="4" t="s">
        <v>20</v>
      </c>
      <c r="D8" s="16">
        <f>+D3+D5</f>
        <v>900000</v>
      </c>
      <c r="G8" t="s">
        <v>3</v>
      </c>
    </row>
    <row r="10" spans="3:16" ht="15.75" x14ac:dyDescent="0.25">
      <c r="G10" s="1" t="s">
        <v>4</v>
      </c>
      <c r="J10" s="14">
        <f>SUMIF(D20:D47,D46,E20:E47)</f>
        <v>75000</v>
      </c>
    </row>
    <row r="11" spans="3:16" x14ac:dyDescent="0.25">
      <c r="D11" s="11"/>
      <c r="G11" t="s">
        <v>5</v>
      </c>
    </row>
    <row r="13" spans="3:16" ht="15.75" x14ac:dyDescent="0.25">
      <c r="G13" s="2" t="s">
        <v>1</v>
      </c>
      <c r="J13" s="14">
        <f>SUMIF(D20:D47,D43,E20:E47)</f>
        <v>95000</v>
      </c>
    </row>
    <row r="14" spans="3:16" x14ac:dyDescent="0.25">
      <c r="G14" t="s">
        <v>39</v>
      </c>
    </row>
    <row r="16" spans="3:16" x14ac:dyDescent="0.25">
      <c r="I16" s="12" t="s">
        <v>21</v>
      </c>
      <c r="J16" s="15">
        <f>+J3+J7+J10+J13</f>
        <v>1068083.3333333335</v>
      </c>
    </row>
    <row r="18" spans="2:10" x14ac:dyDescent="0.25">
      <c r="C18" s="141" t="s">
        <v>43</v>
      </c>
      <c r="D18" s="141"/>
      <c r="E18" s="141"/>
      <c r="F18" s="141"/>
      <c r="H18" s="11"/>
    </row>
    <row r="19" spans="2:10" x14ac:dyDescent="0.25">
      <c r="B19" s="26"/>
      <c r="C19" s="10" t="s">
        <v>9</v>
      </c>
      <c r="D19" s="10" t="s">
        <v>10</v>
      </c>
      <c r="E19" s="10" t="s">
        <v>11</v>
      </c>
      <c r="F19" s="10" t="s">
        <v>12</v>
      </c>
      <c r="H19" s="17" t="s">
        <v>23</v>
      </c>
      <c r="I19" s="17" t="s">
        <v>22</v>
      </c>
      <c r="J19" s="23">
        <f>+D8-J16</f>
        <v>-168083.33333333349</v>
      </c>
    </row>
    <row r="20" spans="2:10" x14ac:dyDescent="0.25">
      <c r="C20" s="19" t="s">
        <v>29</v>
      </c>
      <c r="D20" s="19" t="s">
        <v>14</v>
      </c>
      <c r="E20" s="13">
        <v>375000</v>
      </c>
      <c r="F20" s="20">
        <v>43831</v>
      </c>
    </row>
    <row r="21" spans="2:10" x14ac:dyDescent="0.25">
      <c r="C21" s="24" t="s">
        <v>24</v>
      </c>
      <c r="D21" s="24" t="s">
        <v>19</v>
      </c>
      <c r="E21" s="14">
        <v>125000</v>
      </c>
      <c r="F21" s="25">
        <v>43832</v>
      </c>
      <c r="H21" s="11"/>
    </row>
    <row r="22" spans="2:10" x14ac:dyDescent="0.25">
      <c r="C22" s="24" t="s">
        <v>25</v>
      </c>
      <c r="D22" s="24" t="s">
        <v>19</v>
      </c>
      <c r="E22" s="14">
        <v>75000</v>
      </c>
      <c r="F22" s="25">
        <v>43832</v>
      </c>
    </row>
    <row r="23" spans="2:10" x14ac:dyDescent="0.25">
      <c r="C23" s="24" t="s">
        <v>30</v>
      </c>
      <c r="D23" s="24" t="s">
        <v>19</v>
      </c>
      <c r="E23" s="14">
        <f>(125000/12)/2</f>
        <v>5208.333333333333</v>
      </c>
      <c r="F23" s="25">
        <v>43832</v>
      </c>
      <c r="I23" s="142"/>
      <c r="J23" s="142"/>
    </row>
    <row r="24" spans="2:10" x14ac:dyDescent="0.25">
      <c r="C24" s="24" t="s">
        <v>31</v>
      </c>
      <c r="D24" s="24" t="s">
        <v>19</v>
      </c>
      <c r="E24" s="14">
        <f>+(200000/4)/2</f>
        <v>25000</v>
      </c>
      <c r="F24" s="25">
        <v>43832</v>
      </c>
      <c r="I24" s="27"/>
      <c r="J24" s="27"/>
    </row>
    <row r="25" spans="2:10" x14ac:dyDescent="0.25">
      <c r="C25" s="24" t="s">
        <v>32</v>
      </c>
      <c r="D25" s="24" t="s">
        <v>19</v>
      </c>
      <c r="E25" s="14">
        <f>+(130000/6)/2</f>
        <v>10833.333333333334</v>
      </c>
      <c r="F25" s="25">
        <v>43832</v>
      </c>
      <c r="I25" s="28"/>
      <c r="J25" s="29"/>
    </row>
    <row r="26" spans="2:10" x14ac:dyDescent="0.25">
      <c r="C26" s="24" t="s">
        <v>41</v>
      </c>
      <c r="D26" s="24" t="s">
        <v>19</v>
      </c>
      <c r="E26" s="14">
        <v>35000</v>
      </c>
      <c r="F26" s="25">
        <v>43837</v>
      </c>
      <c r="I26" s="28"/>
      <c r="J26" s="29"/>
    </row>
    <row r="27" spans="2:10" x14ac:dyDescent="0.25">
      <c r="C27" s="24" t="s">
        <v>27</v>
      </c>
      <c r="D27" s="24" t="s">
        <v>19</v>
      </c>
      <c r="E27" s="14">
        <v>25000</v>
      </c>
      <c r="F27" s="25">
        <v>43838</v>
      </c>
      <c r="I27" s="28"/>
      <c r="J27" s="29"/>
    </row>
    <row r="28" spans="2:10" x14ac:dyDescent="0.25">
      <c r="C28" s="24" t="s">
        <v>28</v>
      </c>
      <c r="D28" s="24" t="s">
        <v>19</v>
      </c>
      <c r="E28" s="14">
        <f>87000/2</f>
        <v>43500</v>
      </c>
      <c r="F28" s="25">
        <v>43839</v>
      </c>
      <c r="I28" s="30"/>
      <c r="J28" s="31"/>
    </row>
    <row r="29" spans="2:10" x14ac:dyDescent="0.25">
      <c r="C29" s="19" t="s">
        <v>26</v>
      </c>
      <c r="D29" s="19" t="s">
        <v>15</v>
      </c>
      <c r="E29" s="13">
        <v>150000</v>
      </c>
      <c r="F29" s="20">
        <v>43840</v>
      </c>
    </row>
    <row r="30" spans="2:10" x14ac:dyDescent="0.25">
      <c r="C30" s="32" t="s">
        <v>18</v>
      </c>
      <c r="D30" s="32" t="s">
        <v>16</v>
      </c>
      <c r="E30" s="33">
        <v>35000</v>
      </c>
      <c r="F30" s="34">
        <v>43841</v>
      </c>
    </row>
    <row r="31" spans="2:10" x14ac:dyDescent="0.25">
      <c r="C31" s="24" t="s">
        <v>42</v>
      </c>
      <c r="D31" s="24" t="s">
        <v>19</v>
      </c>
      <c r="E31" s="14">
        <v>36000</v>
      </c>
      <c r="F31" s="25">
        <v>43842</v>
      </c>
    </row>
    <row r="32" spans="2:10" x14ac:dyDescent="0.25">
      <c r="C32" s="32" t="s">
        <v>33</v>
      </c>
      <c r="D32" s="32" t="s">
        <v>16</v>
      </c>
      <c r="E32" s="33">
        <v>37000</v>
      </c>
      <c r="F32" s="34">
        <v>43843</v>
      </c>
    </row>
    <row r="33" spans="3:6" x14ac:dyDescent="0.25">
      <c r="C33" s="35" t="s">
        <v>34</v>
      </c>
      <c r="D33" s="35" t="s">
        <v>13</v>
      </c>
      <c r="E33" s="36">
        <v>40000</v>
      </c>
      <c r="F33" s="37">
        <v>43844</v>
      </c>
    </row>
    <row r="34" spans="3:6" x14ac:dyDescent="0.25">
      <c r="C34" s="19" t="s">
        <v>29</v>
      </c>
      <c r="D34" s="19" t="s">
        <v>14</v>
      </c>
      <c r="E34" s="13">
        <f t="shared" ref="E34:E42" si="0">+E20</f>
        <v>375000</v>
      </c>
      <c r="F34" s="20">
        <v>43845</v>
      </c>
    </row>
    <row r="35" spans="3:6" x14ac:dyDescent="0.25">
      <c r="C35" s="24" t="s">
        <v>24</v>
      </c>
      <c r="D35" s="24" t="s">
        <v>19</v>
      </c>
      <c r="E35" s="14">
        <f t="shared" si="0"/>
        <v>125000</v>
      </c>
      <c r="F35" s="25">
        <v>43846</v>
      </c>
    </row>
    <row r="36" spans="3:6" x14ac:dyDescent="0.25">
      <c r="C36" s="24" t="s">
        <v>25</v>
      </c>
      <c r="D36" s="24" t="s">
        <v>19</v>
      </c>
      <c r="E36" s="14">
        <f t="shared" si="0"/>
        <v>75000</v>
      </c>
      <c r="F36" s="25">
        <v>43847</v>
      </c>
    </row>
    <row r="37" spans="3:6" x14ac:dyDescent="0.25">
      <c r="C37" s="24" t="s">
        <v>30</v>
      </c>
      <c r="D37" s="24" t="s">
        <v>19</v>
      </c>
      <c r="E37" s="14">
        <f t="shared" si="0"/>
        <v>5208.333333333333</v>
      </c>
      <c r="F37" s="25">
        <v>43848</v>
      </c>
    </row>
    <row r="38" spans="3:6" x14ac:dyDescent="0.25">
      <c r="C38" s="24" t="s">
        <v>31</v>
      </c>
      <c r="D38" s="24" t="s">
        <v>19</v>
      </c>
      <c r="E38" s="14">
        <f t="shared" si="0"/>
        <v>25000</v>
      </c>
      <c r="F38" s="25">
        <v>43849</v>
      </c>
    </row>
    <row r="39" spans="3:6" x14ac:dyDescent="0.25">
      <c r="C39" s="24" t="s">
        <v>32</v>
      </c>
      <c r="D39" s="24" t="s">
        <v>19</v>
      </c>
      <c r="E39" s="14">
        <f t="shared" si="0"/>
        <v>10833.333333333334</v>
      </c>
      <c r="F39" s="25">
        <v>43850</v>
      </c>
    </row>
    <row r="40" spans="3:6" x14ac:dyDescent="0.25">
      <c r="C40" s="24" t="s">
        <v>41</v>
      </c>
      <c r="D40" s="24" t="s">
        <v>19</v>
      </c>
      <c r="E40" s="14">
        <f t="shared" si="0"/>
        <v>35000</v>
      </c>
      <c r="F40" s="25">
        <v>43850</v>
      </c>
    </row>
    <row r="41" spans="3:6" x14ac:dyDescent="0.25">
      <c r="C41" s="24" t="s">
        <v>27</v>
      </c>
      <c r="D41" s="24" t="s">
        <v>19</v>
      </c>
      <c r="E41" s="14">
        <f t="shared" si="0"/>
        <v>25000</v>
      </c>
      <c r="F41" s="25">
        <v>43852</v>
      </c>
    </row>
    <row r="42" spans="3:6" x14ac:dyDescent="0.25">
      <c r="C42" s="24" t="str">
        <f>+C28</f>
        <v>servicios (agua, luz, tel, cable, internet)</v>
      </c>
      <c r="D42" s="24" t="s">
        <v>19</v>
      </c>
      <c r="E42" s="14">
        <f t="shared" si="0"/>
        <v>43500</v>
      </c>
      <c r="F42" s="25">
        <v>43883</v>
      </c>
    </row>
    <row r="43" spans="3:6" x14ac:dyDescent="0.25">
      <c r="C43" s="38" t="s">
        <v>35</v>
      </c>
      <c r="D43" s="38" t="s">
        <v>17</v>
      </c>
      <c r="E43" s="39">
        <v>50000</v>
      </c>
      <c r="F43" s="40">
        <v>43884</v>
      </c>
    </row>
    <row r="44" spans="3:6" x14ac:dyDescent="0.25">
      <c r="C44" s="38" t="s">
        <v>37</v>
      </c>
      <c r="D44" s="38" t="s">
        <v>17</v>
      </c>
      <c r="E44" s="39">
        <v>45000</v>
      </c>
      <c r="F44" s="40">
        <v>43853</v>
      </c>
    </row>
    <row r="45" spans="3:6" x14ac:dyDescent="0.25">
      <c r="C45" s="32" t="s">
        <v>38</v>
      </c>
      <c r="D45" s="32" t="s">
        <v>16</v>
      </c>
      <c r="E45" s="33">
        <v>65000</v>
      </c>
      <c r="F45" s="34">
        <v>43854</v>
      </c>
    </row>
    <row r="46" spans="3:6" x14ac:dyDescent="0.25">
      <c r="C46" s="35" t="s">
        <v>40</v>
      </c>
      <c r="D46" s="35" t="s">
        <v>13</v>
      </c>
      <c r="E46" s="36">
        <v>35000</v>
      </c>
      <c r="F46" s="37">
        <v>43889</v>
      </c>
    </row>
    <row r="47" spans="3:6" x14ac:dyDescent="0.25">
      <c r="C47" s="24" t="s">
        <v>42</v>
      </c>
      <c r="D47" s="24" t="s">
        <v>19</v>
      </c>
      <c r="E47" s="14">
        <f>+E31</f>
        <v>36000</v>
      </c>
      <c r="F47" s="25">
        <v>43889</v>
      </c>
    </row>
    <row r="48" spans="3:6" x14ac:dyDescent="0.25">
      <c r="E48" s="9"/>
      <c r="F48" s="6"/>
    </row>
    <row r="49" spans="5:6" x14ac:dyDescent="0.25">
      <c r="E49" s="9"/>
      <c r="F49" s="6"/>
    </row>
    <row r="50" spans="5:6" x14ac:dyDescent="0.25">
      <c r="E50" s="9"/>
      <c r="F50" s="6"/>
    </row>
    <row r="51" spans="5:6" x14ac:dyDescent="0.25">
      <c r="E51" s="9"/>
      <c r="F51" s="6"/>
    </row>
    <row r="52" spans="5:6" x14ac:dyDescent="0.25">
      <c r="E52" s="9"/>
      <c r="F52" s="6"/>
    </row>
    <row r="53" spans="5:6" x14ac:dyDescent="0.25">
      <c r="E53" s="9"/>
      <c r="F53" s="6"/>
    </row>
    <row r="54" spans="5:6" x14ac:dyDescent="0.25">
      <c r="E54" s="9"/>
      <c r="F54" s="6"/>
    </row>
    <row r="55" spans="5:6" x14ac:dyDescent="0.25">
      <c r="E55" s="9"/>
      <c r="F55" s="6"/>
    </row>
    <row r="56" spans="5:6" x14ac:dyDescent="0.25">
      <c r="E56" s="8"/>
      <c r="F56" s="6"/>
    </row>
    <row r="57" spans="5:6" x14ac:dyDescent="0.25">
      <c r="E57" s="8"/>
      <c r="F57" s="6"/>
    </row>
    <row r="58" spans="5:6" x14ac:dyDescent="0.25">
      <c r="E58" s="8"/>
      <c r="F58" s="6"/>
    </row>
    <row r="59" spans="5:6" x14ac:dyDescent="0.25">
      <c r="E59" s="8"/>
      <c r="F59" s="6"/>
    </row>
    <row r="60" spans="5:6" x14ac:dyDescent="0.25">
      <c r="E60" s="8"/>
      <c r="F60" s="6"/>
    </row>
    <row r="61" spans="5:6" x14ac:dyDescent="0.25">
      <c r="E61" s="8"/>
      <c r="F61" s="6"/>
    </row>
    <row r="62" spans="5:6" x14ac:dyDescent="0.25">
      <c r="E62" s="8"/>
      <c r="F62" s="6"/>
    </row>
    <row r="63" spans="5:6" x14ac:dyDescent="0.25">
      <c r="E63" s="8"/>
      <c r="F63" s="6"/>
    </row>
    <row r="64" spans="5:6" x14ac:dyDescent="0.25">
      <c r="E64" s="8"/>
      <c r="F64" s="6"/>
    </row>
    <row r="65" spans="5:6" x14ac:dyDescent="0.25">
      <c r="E65" s="8"/>
      <c r="F65" s="6"/>
    </row>
    <row r="66" spans="5:6" x14ac:dyDescent="0.25">
      <c r="E66" s="8"/>
      <c r="F66" s="6"/>
    </row>
    <row r="67" spans="5:6" x14ac:dyDescent="0.25">
      <c r="E67" s="8"/>
      <c r="F67" s="6"/>
    </row>
    <row r="68" spans="5:6" x14ac:dyDescent="0.25">
      <c r="E68" s="8"/>
      <c r="F68" s="6"/>
    </row>
    <row r="69" spans="5:6" x14ac:dyDescent="0.25">
      <c r="E69" s="8"/>
      <c r="F69" s="6"/>
    </row>
    <row r="70" spans="5:6" x14ac:dyDescent="0.25">
      <c r="E70" s="8"/>
      <c r="F70" s="6"/>
    </row>
    <row r="71" spans="5:6" x14ac:dyDescent="0.25">
      <c r="E71" s="8"/>
      <c r="F71" s="6"/>
    </row>
    <row r="72" spans="5:6" x14ac:dyDescent="0.25">
      <c r="E72" s="8"/>
      <c r="F72" s="6"/>
    </row>
    <row r="73" spans="5:6" x14ac:dyDescent="0.25">
      <c r="E73" s="8"/>
      <c r="F73" s="6"/>
    </row>
    <row r="74" spans="5:6" x14ac:dyDescent="0.25">
      <c r="E74" s="8"/>
      <c r="F74" s="6"/>
    </row>
    <row r="75" spans="5:6" x14ac:dyDescent="0.25">
      <c r="E75" s="8"/>
      <c r="F75" s="6"/>
    </row>
    <row r="76" spans="5:6" x14ac:dyDescent="0.25">
      <c r="E76" s="8"/>
      <c r="F76" s="6"/>
    </row>
    <row r="77" spans="5:6" x14ac:dyDescent="0.25">
      <c r="E77" s="8"/>
      <c r="F77" s="6"/>
    </row>
    <row r="78" spans="5:6" x14ac:dyDescent="0.25">
      <c r="E78" s="8"/>
      <c r="F78" s="6"/>
    </row>
    <row r="79" spans="5:6" x14ac:dyDescent="0.25">
      <c r="E79" s="8"/>
      <c r="F79" s="6"/>
    </row>
    <row r="80" spans="5:6" x14ac:dyDescent="0.25">
      <c r="E80" s="8"/>
      <c r="F80" s="6"/>
    </row>
    <row r="81" spans="5:6" x14ac:dyDescent="0.25">
      <c r="E81" s="8"/>
      <c r="F81" s="6"/>
    </row>
    <row r="82" spans="5:6" x14ac:dyDescent="0.25">
      <c r="E82" s="8"/>
      <c r="F82" s="6"/>
    </row>
    <row r="83" spans="5:6" x14ac:dyDescent="0.25">
      <c r="E83" s="7"/>
      <c r="F83" s="6"/>
    </row>
    <row r="84" spans="5:6" x14ac:dyDescent="0.25">
      <c r="E84" s="7"/>
      <c r="F84" s="6"/>
    </row>
    <row r="85" spans="5:6" x14ac:dyDescent="0.25">
      <c r="E85" s="7"/>
      <c r="F85" s="6"/>
    </row>
    <row r="86" spans="5:6" x14ac:dyDescent="0.25">
      <c r="E86" s="7"/>
      <c r="F86" s="6"/>
    </row>
    <row r="87" spans="5:6" x14ac:dyDescent="0.25">
      <c r="E87" s="7"/>
      <c r="F87" s="6"/>
    </row>
    <row r="88" spans="5:6" x14ac:dyDescent="0.25">
      <c r="E88" s="7"/>
      <c r="F88" s="6"/>
    </row>
    <row r="89" spans="5:6" x14ac:dyDescent="0.25">
      <c r="E89" s="7"/>
      <c r="F89" s="6"/>
    </row>
    <row r="90" spans="5:6" x14ac:dyDescent="0.25">
      <c r="E90" s="7"/>
      <c r="F90" s="6"/>
    </row>
    <row r="91" spans="5:6" x14ac:dyDescent="0.25">
      <c r="E91" s="7"/>
      <c r="F91" s="6"/>
    </row>
    <row r="92" spans="5:6" x14ac:dyDescent="0.25">
      <c r="E92" s="7"/>
      <c r="F92" s="6"/>
    </row>
    <row r="93" spans="5:6" x14ac:dyDescent="0.25">
      <c r="E93" s="7"/>
      <c r="F93" s="6"/>
    </row>
    <row r="94" spans="5:6" x14ac:dyDescent="0.25">
      <c r="E94" s="7"/>
      <c r="F94" s="6"/>
    </row>
    <row r="95" spans="5:6" x14ac:dyDescent="0.25">
      <c r="E95" s="7"/>
      <c r="F95" s="6"/>
    </row>
    <row r="96" spans="5:6" x14ac:dyDescent="0.25">
      <c r="E96" s="7"/>
      <c r="F96" s="6"/>
    </row>
    <row r="97" spans="5:6" x14ac:dyDescent="0.25">
      <c r="E97" s="7"/>
      <c r="F97" s="6"/>
    </row>
    <row r="98" spans="5:6" x14ac:dyDescent="0.25">
      <c r="E98" s="7"/>
      <c r="F98" s="6"/>
    </row>
    <row r="99" spans="5:6" x14ac:dyDescent="0.25">
      <c r="E99" s="7"/>
      <c r="F99" s="6"/>
    </row>
    <row r="100" spans="5:6" x14ac:dyDescent="0.25">
      <c r="E100" s="7"/>
      <c r="F100" s="6"/>
    </row>
    <row r="101" spans="5:6" x14ac:dyDescent="0.25">
      <c r="E101" s="7"/>
      <c r="F101" s="6"/>
    </row>
    <row r="102" spans="5:6" x14ac:dyDescent="0.25">
      <c r="E102" s="7"/>
      <c r="F102" s="6"/>
    </row>
    <row r="103" spans="5:6" x14ac:dyDescent="0.25">
      <c r="E103" s="7"/>
      <c r="F103" s="6"/>
    </row>
    <row r="104" spans="5:6" x14ac:dyDescent="0.25">
      <c r="E104" s="7"/>
      <c r="F104" s="6"/>
    </row>
    <row r="105" spans="5:6" x14ac:dyDescent="0.25">
      <c r="E105" s="7"/>
      <c r="F105" s="6"/>
    </row>
    <row r="106" spans="5:6" x14ac:dyDescent="0.25">
      <c r="E106" s="7"/>
      <c r="F106" s="6"/>
    </row>
    <row r="107" spans="5:6" x14ac:dyDescent="0.25">
      <c r="E107" s="7"/>
      <c r="F107" s="6"/>
    </row>
    <row r="108" spans="5:6" x14ac:dyDescent="0.25">
      <c r="E108" s="7"/>
      <c r="F108" s="6"/>
    </row>
    <row r="109" spans="5:6" x14ac:dyDescent="0.25">
      <c r="E109" s="7"/>
      <c r="F109" s="6"/>
    </row>
    <row r="110" spans="5:6" x14ac:dyDescent="0.25">
      <c r="E110" s="7"/>
      <c r="F110" s="6"/>
    </row>
    <row r="111" spans="5:6" x14ac:dyDescent="0.25">
      <c r="E111" s="7"/>
      <c r="F111" s="6"/>
    </row>
    <row r="112" spans="5:6" x14ac:dyDescent="0.25">
      <c r="E112" s="7"/>
      <c r="F112" s="6"/>
    </row>
    <row r="113" spans="5:6" x14ac:dyDescent="0.25">
      <c r="E113" s="7"/>
      <c r="F113" s="6"/>
    </row>
    <row r="114" spans="5:6" x14ac:dyDescent="0.25">
      <c r="E114" s="7"/>
      <c r="F114" s="6"/>
    </row>
    <row r="115" spans="5:6" x14ac:dyDescent="0.25">
      <c r="E115" s="7"/>
      <c r="F115" s="6"/>
    </row>
    <row r="116" spans="5:6" x14ac:dyDescent="0.25">
      <c r="E116" s="7"/>
      <c r="F116" s="6"/>
    </row>
    <row r="117" spans="5:6" x14ac:dyDescent="0.25">
      <c r="E117" s="7"/>
      <c r="F117" s="6"/>
    </row>
    <row r="118" spans="5:6" x14ac:dyDescent="0.25">
      <c r="E118" s="7"/>
      <c r="F118" s="6"/>
    </row>
    <row r="119" spans="5:6" x14ac:dyDescent="0.25">
      <c r="E119" s="7"/>
      <c r="F119" s="6"/>
    </row>
    <row r="120" spans="5:6" x14ac:dyDescent="0.25">
      <c r="E120" s="7"/>
      <c r="F120" s="6"/>
    </row>
    <row r="121" spans="5:6" x14ac:dyDescent="0.25">
      <c r="E121" s="7"/>
      <c r="F121" s="6"/>
    </row>
    <row r="122" spans="5:6" x14ac:dyDescent="0.25">
      <c r="E122" s="7"/>
      <c r="F122" s="6"/>
    </row>
    <row r="123" spans="5:6" x14ac:dyDescent="0.25">
      <c r="E123" s="7"/>
      <c r="F123" s="6"/>
    </row>
    <row r="124" spans="5:6" x14ac:dyDescent="0.25">
      <c r="E124" s="7"/>
      <c r="F124" s="6"/>
    </row>
    <row r="125" spans="5:6" x14ac:dyDescent="0.25">
      <c r="E125" s="7"/>
      <c r="F125" s="6"/>
    </row>
    <row r="126" spans="5:6" x14ac:dyDescent="0.25">
      <c r="E126" s="7"/>
      <c r="F126" s="6"/>
    </row>
    <row r="127" spans="5:6" x14ac:dyDescent="0.25">
      <c r="E127" s="7"/>
      <c r="F127" s="6"/>
    </row>
    <row r="128" spans="5:6" x14ac:dyDescent="0.25">
      <c r="E128" s="7"/>
      <c r="F128" s="6"/>
    </row>
    <row r="129" spans="5:6" x14ac:dyDescent="0.25">
      <c r="E129" s="7"/>
      <c r="F129" s="6"/>
    </row>
    <row r="130" spans="5:6" x14ac:dyDescent="0.25">
      <c r="E130" s="7"/>
      <c r="F130" s="6"/>
    </row>
    <row r="131" spans="5:6" x14ac:dyDescent="0.25">
      <c r="E131" s="7"/>
      <c r="F131" s="6"/>
    </row>
    <row r="132" spans="5:6" x14ac:dyDescent="0.25">
      <c r="E132" s="7"/>
      <c r="F132" s="6"/>
    </row>
    <row r="133" spans="5:6" x14ac:dyDescent="0.25">
      <c r="E133" s="7"/>
      <c r="F133" s="6"/>
    </row>
    <row r="134" spans="5:6" x14ac:dyDescent="0.25">
      <c r="E134" s="7"/>
      <c r="F134" s="6"/>
    </row>
    <row r="135" spans="5:6" x14ac:dyDescent="0.25">
      <c r="E135" s="7"/>
      <c r="F135" s="6"/>
    </row>
    <row r="136" spans="5:6" x14ac:dyDescent="0.25">
      <c r="E136" s="7"/>
      <c r="F136" s="6"/>
    </row>
    <row r="137" spans="5:6" x14ac:dyDescent="0.25">
      <c r="E137" s="7"/>
      <c r="F137" s="6"/>
    </row>
    <row r="138" spans="5:6" x14ac:dyDescent="0.25">
      <c r="E138" s="7"/>
      <c r="F138" s="6"/>
    </row>
    <row r="139" spans="5:6" x14ac:dyDescent="0.25">
      <c r="E139" s="7"/>
      <c r="F139" s="6"/>
    </row>
    <row r="140" spans="5:6" x14ac:dyDescent="0.25">
      <c r="E140" s="7"/>
      <c r="F140" s="6"/>
    </row>
    <row r="141" spans="5:6" x14ac:dyDescent="0.25">
      <c r="E141" s="7"/>
      <c r="F141" s="6"/>
    </row>
    <row r="142" spans="5:6" x14ac:dyDescent="0.25">
      <c r="E142" s="7"/>
      <c r="F142" s="6"/>
    </row>
    <row r="143" spans="5:6" x14ac:dyDescent="0.25">
      <c r="E143" s="7"/>
      <c r="F143" s="6"/>
    </row>
    <row r="144" spans="5:6" x14ac:dyDescent="0.25">
      <c r="E144" s="7"/>
      <c r="F144" s="6"/>
    </row>
    <row r="145" spans="5:6" x14ac:dyDescent="0.25">
      <c r="E145" s="7"/>
      <c r="F145" s="6"/>
    </row>
    <row r="146" spans="5:6" x14ac:dyDescent="0.25">
      <c r="E146" s="7"/>
      <c r="F146" s="6"/>
    </row>
    <row r="147" spans="5:6" x14ac:dyDescent="0.25">
      <c r="E147" s="7"/>
      <c r="F147" s="6"/>
    </row>
    <row r="148" spans="5:6" x14ac:dyDescent="0.25">
      <c r="E148" s="7"/>
      <c r="F148" s="6"/>
    </row>
    <row r="149" spans="5:6" x14ac:dyDescent="0.25">
      <c r="E149" s="7"/>
      <c r="F149" s="6"/>
    </row>
    <row r="150" spans="5:6" x14ac:dyDescent="0.25">
      <c r="E150" s="7"/>
      <c r="F150" s="6"/>
    </row>
    <row r="151" spans="5:6" x14ac:dyDescent="0.25">
      <c r="E151" s="7"/>
      <c r="F151" s="6"/>
    </row>
    <row r="152" spans="5:6" x14ac:dyDescent="0.25">
      <c r="E152" s="7"/>
      <c r="F152" s="6"/>
    </row>
  </sheetData>
  <autoFilter ref="B19:F47" xr:uid="{00000000-0009-0000-0000-000000000000}"/>
  <mergeCells count="2">
    <mergeCell ref="C18:F18"/>
    <mergeCell ref="I23:J23"/>
  </mergeCells>
  <dataValidations count="1">
    <dataValidation type="list" allowBlank="1" showInputMessage="1" showErrorMessage="1" sqref="D20:D160" xr:uid="{00000000-0002-0000-0000-000000000000}">
      <formula1>$P$2:$P$7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0A50-89F3-4005-A628-EAB3CF538AD4}">
  <dimension ref="A1:O190"/>
  <sheetViews>
    <sheetView tabSelected="1" view="pageLayout" topLeftCell="A14" zoomScaleNormal="100" workbookViewId="0">
      <selection activeCell="A27" sqref="A27:B27"/>
    </sheetView>
  </sheetViews>
  <sheetFormatPr baseColWidth="10" defaultRowHeight="15" x14ac:dyDescent="0.25"/>
  <cols>
    <col min="1" max="1" width="36.42578125" style="41" customWidth="1"/>
    <col min="2" max="2" width="15.7109375" style="47" customWidth="1"/>
    <col min="3" max="3" width="12.28515625" style="47" customWidth="1"/>
    <col min="4" max="4" width="16.7109375" style="47" customWidth="1"/>
    <col min="5" max="5" width="32.42578125" style="47" customWidth="1"/>
    <col min="6" max="6" width="9.5703125" style="41" customWidth="1"/>
    <col min="7" max="7" width="16.5703125" style="41" hidden="1" customWidth="1"/>
    <col min="8" max="8" width="9.42578125" style="41" customWidth="1"/>
    <col min="9" max="9" width="15.7109375" style="41" bestFit="1" customWidth="1"/>
    <col min="10" max="12" width="11.42578125" style="41"/>
    <col min="13" max="16384" width="11.42578125" style="47"/>
  </cols>
  <sheetData>
    <row r="1" spans="1:8" s="41" customFormat="1" ht="9.75" customHeight="1" x14ac:dyDescent="0.25"/>
    <row r="2" spans="1:8" s="41" customFormat="1" ht="15.75" x14ac:dyDescent="0.25">
      <c r="D2" s="145" t="s">
        <v>57</v>
      </c>
      <c r="E2" s="145"/>
      <c r="F2" s="145"/>
      <c r="G2" s="145"/>
      <c r="H2" s="145"/>
    </row>
    <row r="3" spans="1:8" s="41" customFormat="1" x14ac:dyDescent="0.25">
      <c r="D3" s="146" t="s">
        <v>52</v>
      </c>
      <c r="E3" s="146"/>
      <c r="F3" s="146"/>
      <c r="G3" s="146"/>
      <c r="H3" s="146"/>
    </row>
    <row r="4" spans="1:8" s="41" customFormat="1" x14ac:dyDescent="0.25">
      <c r="D4" s="147" t="s">
        <v>53</v>
      </c>
      <c r="E4" s="147"/>
      <c r="F4" s="147"/>
      <c r="G4" s="147"/>
      <c r="H4" s="147"/>
    </row>
    <row r="5" spans="1:8" s="41" customFormat="1" x14ac:dyDescent="0.25">
      <c r="D5" s="149"/>
      <c r="E5" s="149"/>
      <c r="F5" s="149"/>
    </row>
    <row r="6" spans="1:8" s="41" customFormat="1" x14ac:dyDescent="0.25">
      <c r="B6" s="68" t="s">
        <v>52</v>
      </c>
    </row>
    <row r="7" spans="1:8" s="41" customFormat="1" x14ac:dyDescent="0.25">
      <c r="B7" s="55" t="s">
        <v>53</v>
      </c>
    </row>
    <row r="8" spans="1:8" s="41" customFormat="1" ht="16.5" customHeight="1" thickBot="1" x14ac:dyDescent="0.3"/>
    <row r="9" spans="1:8" s="41" customFormat="1" x14ac:dyDescent="0.25">
      <c r="A9" s="56" t="s">
        <v>44</v>
      </c>
      <c r="B9" s="69"/>
      <c r="C9" s="70"/>
      <c r="D9" s="71"/>
      <c r="E9" s="72"/>
      <c r="F9" s="73"/>
    </row>
    <row r="10" spans="1:8" s="41" customFormat="1" x14ac:dyDescent="0.25">
      <c r="A10" s="57" t="s">
        <v>45</v>
      </c>
      <c r="B10" s="74"/>
      <c r="C10" s="75"/>
      <c r="D10" s="76"/>
      <c r="E10" s="77"/>
      <c r="F10" s="78"/>
    </row>
    <row r="11" spans="1:8" s="41" customFormat="1" ht="15.75" thickBot="1" x14ac:dyDescent="0.3">
      <c r="A11" s="58" t="s">
        <v>47</v>
      </c>
      <c r="B11" s="79"/>
      <c r="C11" s="79"/>
      <c r="D11" s="79"/>
      <c r="E11" s="80"/>
      <c r="F11" s="81"/>
    </row>
    <row r="12" spans="1:8" s="41" customFormat="1" ht="15.75" thickBot="1" x14ac:dyDescent="0.3">
      <c r="C12" s="82"/>
    </row>
    <row r="13" spans="1:8" s="41" customFormat="1" x14ac:dyDescent="0.25">
      <c r="A13" s="56" t="s">
        <v>55</v>
      </c>
      <c r="B13" s="70"/>
      <c r="C13" s="75"/>
      <c r="D13" s="70"/>
      <c r="E13" s="83"/>
    </row>
    <row r="14" spans="1:8" s="41" customFormat="1" x14ac:dyDescent="0.25">
      <c r="A14" s="57" t="s">
        <v>54</v>
      </c>
      <c r="B14" s="75"/>
      <c r="C14" s="75"/>
      <c r="D14" s="75"/>
      <c r="E14" s="74"/>
    </row>
    <row r="15" spans="1:8" s="41" customFormat="1" ht="15.75" thickBot="1" x14ac:dyDescent="0.3">
      <c r="A15" s="59" t="s">
        <v>46</v>
      </c>
      <c r="B15" s="79"/>
      <c r="C15" s="79"/>
      <c r="D15" s="79"/>
      <c r="E15" s="84"/>
    </row>
    <row r="16" spans="1:8" s="41" customFormat="1" ht="15.75" thickBot="1" x14ac:dyDescent="0.3"/>
    <row r="17" spans="1:8" s="41" customFormat="1" x14ac:dyDescent="0.25">
      <c r="A17" s="60" t="s">
        <v>85</v>
      </c>
      <c r="B17" s="85"/>
      <c r="C17" s="86"/>
      <c r="D17" s="86"/>
      <c r="E17" s="86"/>
      <c r="F17" s="87"/>
      <c r="G17" s="88"/>
    </row>
    <row r="18" spans="1:8" s="41" customFormat="1" x14ac:dyDescent="0.25">
      <c r="A18" s="61" t="s">
        <v>51</v>
      </c>
      <c r="B18" s="89"/>
      <c r="C18" s="89"/>
      <c r="D18" s="89"/>
      <c r="E18" s="89"/>
      <c r="F18" s="90"/>
      <c r="G18" s="90"/>
    </row>
    <row r="19" spans="1:8" s="41" customFormat="1" x14ac:dyDescent="0.25">
      <c r="A19" s="62" t="s">
        <v>50</v>
      </c>
      <c r="B19" s="89"/>
      <c r="C19" s="89"/>
      <c r="D19" s="89"/>
      <c r="E19" s="89"/>
      <c r="F19" s="90"/>
      <c r="G19" s="90"/>
    </row>
    <row r="20" spans="1:8" s="41" customFormat="1" x14ac:dyDescent="0.25">
      <c r="A20" s="63" t="s">
        <v>48</v>
      </c>
      <c r="B20" s="91"/>
      <c r="C20" s="89"/>
      <c r="D20" s="89"/>
      <c r="E20" s="89"/>
      <c r="F20" s="90"/>
      <c r="G20" s="90"/>
    </row>
    <row r="21" spans="1:8" s="41" customFormat="1" x14ac:dyDescent="0.25">
      <c r="A21" s="63" t="s">
        <v>49</v>
      </c>
      <c r="B21" s="91"/>
      <c r="C21" s="89"/>
      <c r="D21" s="89"/>
      <c r="E21" s="89"/>
      <c r="F21" s="90"/>
      <c r="G21" s="90"/>
    </row>
    <row r="22" spans="1:8" s="41" customFormat="1" x14ac:dyDescent="0.25">
      <c r="A22" s="63" t="s">
        <v>56</v>
      </c>
      <c r="B22" s="89"/>
      <c r="C22" s="89"/>
      <c r="D22" s="89"/>
      <c r="E22" s="89"/>
      <c r="F22" s="90"/>
      <c r="G22" s="90"/>
    </row>
    <row r="23" spans="1:8" s="41" customFormat="1" ht="5.25" customHeight="1" thickBot="1" x14ac:dyDescent="0.3">
      <c r="A23" s="92"/>
      <c r="B23" s="93"/>
      <c r="C23" s="93"/>
      <c r="D23" s="93"/>
      <c r="E23" s="93"/>
      <c r="F23" s="94"/>
      <c r="G23" s="95"/>
    </row>
    <row r="24" spans="1:8" s="41" customFormat="1" ht="5.25" customHeight="1" x14ac:dyDescent="0.25">
      <c r="A24" s="96"/>
    </row>
    <row r="25" spans="1:8" s="41" customFormat="1" ht="5.25" customHeight="1" x14ac:dyDescent="0.25">
      <c r="A25" s="96"/>
    </row>
    <row r="26" spans="1:8" s="41" customFormat="1" x14ac:dyDescent="0.25">
      <c r="E26" s="97"/>
    </row>
    <row r="27" spans="1:8" s="41" customFormat="1" ht="15.75" x14ac:dyDescent="0.25">
      <c r="A27" s="144" t="s">
        <v>65</v>
      </c>
      <c r="B27" s="144"/>
      <c r="C27" s="98"/>
      <c r="D27" s="99"/>
      <c r="G27" s="100"/>
      <c r="H27" s="100"/>
    </row>
    <row r="28" spans="1:8" s="41" customFormat="1" ht="27.75" customHeight="1" x14ac:dyDescent="0.25">
      <c r="A28" s="131" t="s">
        <v>61</v>
      </c>
      <c r="B28" s="101" t="s">
        <v>64</v>
      </c>
      <c r="C28" s="102"/>
      <c r="D28" s="103"/>
      <c r="G28" s="100"/>
      <c r="H28" s="100"/>
    </row>
    <row r="29" spans="1:8" s="41" customFormat="1" ht="15.75" x14ac:dyDescent="0.25">
      <c r="A29" s="104" t="s">
        <v>75</v>
      </c>
      <c r="B29" s="105">
        <v>750000</v>
      </c>
      <c r="C29" s="106"/>
      <c r="D29" s="103"/>
      <c r="G29" s="100"/>
      <c r="H29" s="100"/>
    </row>
    <row r="30" spans="1:8" s="41" customFormat="1" ht="30" x14ac:dyDescent="0.25">
      <c r="A30" s="107" t="s">
        <v>74</v>
      </c>
      <c r="B30" s="108">
        <v>150000</v>
      </c>
      <c r="C30" s="106"/>
      <c r="D30" s="103"/>
      <c r="G30" s="100"/>
      <c r="H30" s="100"/>
    </row>
    <row r="31" spans="1:8" s="41" customFormat="1" ht="15.75" x14ac:dyDescent="0.25">
      <c r="A31" s="109"/>
      <c r="B31" s="109"/>
      <c r="C31" s="110"/>
      <c r="D31" s="103"/>
      <c r="G31" s="100"/>
      <c r="H31" s="100"/>
    </row>
    <row r="32" spans="1:8" s="41" customFormat="1" ht="15.75" x14ac:dyDescent="0.25">
      <c r="A32" s="109"/>
      <c r="B32" s="109"/>
      <c r="C32" s="110"/>
      <c r="D32" s="103"/>
      <c r="G32" s="100"/>
      <c r="H32" s="100"/>
    </row>
    <row r="33" spans="1:8" s="41" customFormat="1" ht="15.75" x14ac:dyDescent="0.25">
      <c r="A33" s="109" t="s">
        <v>83</v>
      </c>
      <c r="B33" s="111">
        <v>-25000</v>
      </c>
      <c r="C33" s="106"/>
      <c r="D33" s="103"/>
      <c r="G33" s="100"/>
      <c r="H33" s="100"/>
    </row>
    <row r="34" spans="1:8" ht="18" customHeight="1" x14ac:dyDescent="0.25">
      <c r="A34" s="64" t="s">
        <v>60</v>
      </c>
      <c r="B34" s="50">
        <f>SUM(B29:B33)</f>
        <v>875000</v>
      </c>
      <c r="C34" s="106"/>
      <c r="D34" s="103"/>
      <c r="E34" s="41"/>
      <c r="G34" s="100"/>
      <c r="H34" s="100"/>
    </row>
    <row r="35" spans="1:8" s="41" customFormat="1" ht="15.75" x14ac:dyDescent="0.25">
      <c r="A35" s="132" t="s">
        <v>66</v>
      </c>
      <c r="B35" s="119"/>
      <c r="C35" s="112"/>
      <c r="D35" s="103"/>
      <c r="G35" s="113"/>
      <c r="H35" s="113"/>
    </row>
    <row r="36" spans="1:8" s="41" customFormat="1" ht="15.75" x14ac:dyDescent="0.25">
      <c r="A36" s="133" t="s">
        <v>76</v>
      </c>
      <c r="B36" s="114">
        <v>250000</v>
      </c>
      <c r="C36" s="112"/>
      <c r="G36" s="113"/>
      <c r="H36" s="113"/>
    </row>
    <row r="37" spans="1:8" s="41" customFormat="1" ht="15.75" x14ac:dyDescent="0.25">
      <c r="A37" s="133" t="s">
        <v>77</v>
      </c>
      <c r="B37" s="114">
        <v>150000</v>
      </c>
      <c r="C37" s="112"/>
      <c r="D37" s="99"/>
      <c r="G37" s="113"/>
      <c r="H37" s="113"/>
    </row>
    <row r="38" spans="1:8" s="41" customFormat="1" ht="15.75" x14ac:dyDescent="0.25">
      <c r="A38" s="134" t="s">
        <v>84</v>
      </c>
      <c r="B38" s="115">
        <f>(125000/12)</f>
        <v>10416.666666666666</v>
      </c>
      <c r="C38" s="106"/>
      <c r="G38" s="113"/>
      <c r="H38" s="113"/>
    </row>
    <row r="39" spans="1:8" s="41" customFormat="1" x14ac:dyDescent="0.25">
      <c r="A39" s="134" t="s">
        <v>78</v>
      </c>
      <c r="B39" s="115">
        <f>+(200000/4)</f>
        <v>50000</v>
      </c>
      <c r="C39" s="106"/>
      <c r="D39" s="116"/>
    </row>
    <row r="40" spans="1:8" s="41" customFormat="1" x14ac:dyDescent="0.25">
      <c r="A40" s="134" t="s">
        <v>67</v>
      </c>
      <c r="B40" s="115">
        <f>+(130000/6)</f>
        <v>21666.666666666668</v>
      </c>
      <c r="C40" s="106"/>
      <c r="D40" s="103"/>
    </row>
    <row r="41" spans="1:8" s="41" customFormat="1" x14ac:dyDescent="0.25">
      <c r="A41" s="133" t="s">
        <v>79</v>
      </c>
      <c r="B41" s="114">
        <v>75000</v>
      </c>
      <c r="C41" s="106"/>
      <c r="D41" s="103"/>
    </row>
    <row r="42" spans="1:8" s="41" customFormat="1" x14ac:dyDescent="0.25">
      <c r="A42" s="133" t="s">
        <v>80</v>
      </c>
      <c r="B42" s="114">
        <v>50000</v>
      </c>
      <c r="C42" s="106"/>
      <c r="D42" s="103"/>
      <c r="G42" s="103"/>
      <c r="H42" s="103"/>
    </row>
    <row r="43" spans="1:8" s="41" customFormat="1" x14ac:dyDescent="0.25">
      <c r="A43" s="133" t="s">
        <v>81</v>
      </c>
      <c r="B43" s="114">
        <v>87000</v>
      </c>
      <c r="C43" s="44"/>
      <c r="D43" s="116"/>
      <c r="G43" s="103"/>
      <c r="H43" s="103"/>
    </row>
    <row r="44" spans="1:8" s="41" customFormat="1" ht="30.75" customHeight="1" x14ac:dyDescent="0.25">
      <c r="A44" s="135" t="s">
        <v>82</v>
      </c>
      <c r="B44" s="117">
        <v>72000</v>
      </c>
      <c r="C44" s="106"/>
      <c r="D44" s="118"/>
      <c r="G44" s="103"/>
      <c r="H44" s="103"/>
    </row>
    <row r="45" spans="1:8" s="41" customFormat="1" ht="16.5" customHeight="1" x14ac:dyDescent="0.25">
      <c r="A45" s="119"/>
      <c r="B45" s="119"/>
      <c r="C45" s="106"/>
      <c r="G45" s="103"/>
      <c r="H45" s="103"/>
    </row>
    <row r="46" spans="1:8" s="41" customFormat="1" x14ac:dyDescent="0.25">
      <c r="A46" s="119"/>
      <c r="B46" s="119"/>
      <c r="C46" s="106"/>
      <c r="G46" s="103"/>
      <c r="H46" s="103"/>
    </row>
    <row r="47" spans="1:8" s="41" customFormat="1" x14ac:dyDescent="0.25">
      <c r="A47" s="119"/>
      <c r="B47" s="119"/>
      <c r="C47" s="106"/>
      <c r="D47" s="99"/>
      <c r="G47" s="103"/>
      <c r="H47" s="103"/>
    </row>
    <row r="48" spans="1:8" s="41" customFormat="1" x14ac:dyDescent="0.25">
      <c r="A48" s="119"/>
      <c r="B48" s="119"/>
      <c r="C48" s="106"/>
      <c r="D48" s="120"/>
    </row>
    <row r="49" spans="1:4" s="41" customFormat="1" x14ac:dyDescent="0.25">
      <c r="A49" s="119"/>
      <c r="B49" s="119"/>
      <c r="C49" s="106"/>
      <c r="D49" s="103"/>
    </row>
    <row r="50" spans="1:4" s="41" customFormat="1" x14ac:dyDescent="0.25">
      <c r="A50" s="136" t="s">
        <v>73</v>
      </c>
      <c r="B50" s="51">
        <f>SUM(B36:B49)</f>
        <v>766083.33333333337</v>
      </c>
      <c r="C50" s="106"/>
      <c r="D50" s="103"/>
    </row>
    <row r="51" spans="1:4" s="41" customFormat="1" x14ac:dyDescent="0.25">
      <c r="A51" s="137"/>
      <c r="B51" s="121"/>
      <c r="C51" s="106"/>
      <c r="D51" s="103"/>
    </row>
    <row r="52" spans="1:4" s="41" customFormat="1" ht="30" x14ac:dyDescent="0.25">
      <c r="A52" s="138" t="s">
        <v>72</v>
      </c>
      <c r="B52" s="52">
        <f>+B34-B50</f>
        <v>108916.66666666663</v>
      </c>
      <c r="C52" s="122"/>
      <c r="D52" s="103"/>
    </row>
    <row r="53" spans="1:4" s="41" customFormat="1" x14ac:dyDescent="0.25">
      <c r="A53" s="65" t="s">
        <v>62</v>
      </c>
      <c r="B53" s="123"/>
      <c r="C53" s="106"/>
    </row>
    <row r="54" spans="1:4" s="41" customFormat="1" ht="20.25" customHeight="1" x14ac:dyDescent="0.25">
      <c r="A54" s="139" t="s">
        <v>68</v>
      </c>
      <c r="B54" s="124"/>
      <c r="C54" s="106"/>
      <c r="D54" s="125"/>
    </row>
    <row r="55" spans="1:4" s="41" customFormat="1" x14ac:dyDescent="0.25">
      <c r="A55" s="133" t="s">
        <v>58</v>
      </c>
      <c r="B55" s="114">
        <v>35000</v>
      </c>
    </row>
    <row r="56" spans="1:4" s="41" customFormat="1" x14ac:dyDescent="0.25">
      <c r="A56" s="135" t="s">
        <v>59</v>
      </c>
      <c r="B56" s="117">
        <v>37000</v>
      </c>
      <c r="D56" s="103"/>
    </row>
    <row r="57" spans="1:4" s="41" customFormat="1" x14ac:dyDescent="0.25">
      <c r="A57" s="135" t="s">
        <v>38</v>
      </c>
      <c r="B57" s="117">
        <v>65000</v>
      </c>
      <c r="D57" s="103"/>
    </row>
    <row r="58" spans="1:4" s="41" customFormat="1" x14ac:dyDescent="0.25">
      <c r="A58" s="119"/>
      <c r="B58" s="119"/>
    </row>
    <row r="59" spans="1:4" s="41" customFormat="1" x14ac:dyDescent="0.25">
      <c r="A59" s="119"/>
      <c r="B59" s="119"/>
      <c r="D59" s="103"/>
    </row>
    <row r="60" spans="1:4" s="41" customFormat="1" x14ac:dyDescent="0.25">
      <c r="A60" s="119"/>
      <c r="B60" s="119"/>
    </row>
    <row r="61" spans="1:4" s="41" customFormat="1" x14ac:dyDescent="0.25">
      <c r="A61" s="139" t="s">
        <v>69</v>
      </c>
      <c r="B61" s="126"/>
      <c r="D61" s="99"/>
    </row>
    <row r="62" spans="1:4" s="41" customFormat="1" x14ac:dyDescent="0.25">
      <c r="A62" s="135" t="s">
        <v>40</v>
      </c>
      <c r="B62" s="127">
        <v>35000</v>
      </c>
      <c r="D62" s="103"/>
    </row>
    <row r="63" spans="1:4" s="41" customFormat="1" x14ac:dyDescent="0.25">
      <c r="A63" s="135" t="s">
        <v>34</v>
      </c>
      <c r="B63" s="127">
        <v>40000</v>
      </c>
      <c r="C63" s="128"/>
      <c r="D63" s="103"/>
    </row>
    <row r="64" spans="1:4" s="41" customFormat="1" x14ac:dyDescent="0.25">
      <c r="A64" s="119"/>
      <c r="B64" s="119"/>
      <c r="D64" s="129"/>
    </row>
    <row r="65" spans="1:9" s="41" customFormat="1" x14ac:dyDescent="0.25">
      <c r="A65" s="119"/>
      <c r="B65" s="119"/>
      <c r="D65" s="129"/>
    </row>
    <row r="66" spans="1:9" s="41" customFormat="1" x14ac:dyDescent="0.25">
      <c r="A66" s="119"/>
      <c r="B66" s="119"/>
      <c r="D66" s="129"/>
    </row>
    <row r="67" spans="1:9" s="41" customFormat="1" x14ac:dyDescent="0.25">
      <c r="A67" s="140" t="s">
        <v>70</v>
      </c>
      <c r="B67" s="130"/>
      <c r="C67" s="128"/>
    </row>
    <row r="68" spans="1:9" s="41" customFormat="1" x14ac:dyDescent="0.25">
      <c r="A68" s="135" t="s">
        <v>35</v>
      </c>
      <c r="B68" s="117">
        <v>50000</v>
      </c>
    </row>
    <row r="69" spans="1:9" s="41" customFormat="1" x14ac:dyDescent="0.25">
      <c r="A69" s="135" t="s">
        <v>37</v>
      </c>
      <c r="B69" s="117">
        <v>45000</v>
      </c>
    </row>
    <row r="70" spans="1:9" s="41" customFormat="1" x14ac:dyDescent="0.25">
      <c r="A70" s="119"/>
      <c r="B70" s="119"/>
      <c r="D70" s="129"/>
      <c r="E70" s="148"/>
      <c r="F70" s="148"/>
      <c r="G70" s="148"/>
      <c r="H70" s="148"/>
      <c r="I70" s="148"/>
    </row>
    <row r="71" spans="1:9" s="41" customFormat="1" x14ac:dyDescent="0.25">
      <c r="A71" s="119"/>
      <c r="B71" s="119"/>
      <c r="E71" s="143"/>
      <c r="F71" s="143"/>
      <c r="G71" s="143"/>
      <c r="H71" s="143"/>
      <c r="I71" s="143"/>
    </row>
    <row r="72" spans="1:9" s="41" customFormat="1" ht="15.75" x14ac:dyDescent="0.25">
      <c r="A72" s="66" t="s">
        <v>71</v>
      </c>
      <c r="B72" s="53">
        <f>SUM(B55:B71)</f>
        <v>307000</v>
      </c>
    </row>
    <row r="73" spans="1:9" s="41" customFormat="1" x14ac:dyDescent="0.25"/>
    <row r="74" spans="1:9" s="41" customFormat="1" ht="15.75" x14ac:dyDescent="0.25">
      <c r="A74" s="67" t="s">
        <v>63</v>
      </c>
      <c r="B74" s="54">
        <f>+B52-B72</f>
        <v>-198083.33333333337</v>
      </c>
    </row>
    <row r="75" spans="1:9" s="41" customFormat="1" x14ac:dyDescent="0.25"/>
    <row r="76" spans="1:9" s="41" customFormat="1" x14ac:dyDescent="0.25"/>
    <row r="77" spans="1:9" s="41" customFormat="1" x14ac:dyDescent="0.25"/>
    <row r="78" spans="1:9" s="41" customFormat="1" x14ac:dyDescent="0.25"/>
    <row r="79" spans="1:9" s="41" customFormat="1" x14ac:dyDescent="0.25"/>
    <row r="80" spans="1:9" s="41" customFormat="1" x14ac:dyDescent="0.25"/>
    <row r="81" spans="3:5" s="41" customFormat="1" x14ac:dyDescent="0.25"/>
    <row r="82" spans="3:5" s="41" customFormat="1" x14ac:dyDescent="0.25"/>
    <row r="83" spans="3:5" s="41" customFormat="1" x14ac:dyDescent="0.25"/>
    <row r="84" spans="3:5" s="41" customFormat="1" x14ac:dyDescent="0.25"/>
    <row r="85" spans="3:5" s="41" customFormat="1" x14ac:dyDescent="0.25"/>
    <row r="86" spans="3:5" s="41" customFormat="1" x14ac:dyDescent="0.25">
      <c r="D86" s="42"/>
      <c r="E86" s="43"/>
    </row>
    <row r="87" spans="3:5" s="41" customFormat="1" x14ac:dyDescent="0.25">
      <c r="D87" s="42"/>
      <c r="E87" s="43"/>
    </row>
    <row r="88" spans="3:5" s="41" customFormat="1" x14ac:dyDescent="0.25">
      <c r="D88" s="42"/>
      <c r="E88" s="43"/>
    </row>
    <row r="89" spans="3:5" s="41" customFormat="1" x14ac:dyDescent="0.25">
      <c r="C89" s="44"/>
      <c r="D89" s="42"/>
      <c r="E89" s="43"/>
    </row>
    <row r="90" spans="3:5" s="41" customFormat="1" x14ac:dyDescent="0.25">
      <c r="C90" s="44"/>
      <c r="D90" s="42"/>
      <c r="E90" s="43"/>
    </row>
    <row r="91" spans="3:5" s="41" customFormat="1" x14ac:dyDescent="0.25">
      <c r="C91" s="44"/>
      <c r="D91" s="42"/>
      <c r="E91" s="43"/>
    </row>
    <row r="92" spans="3:5" s="41" customFormat="1" x14ac:dyDescent="0.25">
      <c r="C92" s="44"/>
      <c r="D92" s="42"/>
      <c r="E92" s="43"/>
    </row>
    <row r="93" spans="3:5" s="41" customFormat="1" x14ac:dyDescent="0.25">
      <c r="C93" s="44"/>
      <c r="D93" s="42"/>
      <c r="E93" s="43"/>
    </row>
    <row r="94" spans="3:5" s="41" customFormat="1" x14ac:dyDescent="0.25">
      <c r="C94" s="44"/>
      <c r="D94" s="45"/>
      <c r="E94" s="43"/>
    </row>
    <row r="95" spans="3:5" s="41" customFormat="1" x14ac:dyDescent="0.25">
      <c r="C95" s="44"/>
      <c r="D95" s="45"/>
      <c r="E95" s="43"/>
    </row>
    <row r="96" spans="3:5" s="41" customFormat="1" x14ac:dyDescent="0.25">
      <c r="C96" s="44"/>
      <c r="D96" s="45"/>
      <c r="E96" s="43"/>
    </row>
    <row r="97" spans="4:5" s="41" customFormat="1" x14ac:dyDescent="0.25">
      <c r="D97" s="45"/>
      <c r="E97" s="43"/>
    </row>
    <row r="98" spans="4:5" s="41" customFormat="1" x14ac:dyDescent="0.25">
      <c r="D98" s="45"/>
      <c r="E98" s="43"/>
    </row>
    <row r="99" spans="4:5" s="41" customFormat="1" x14ac:dyDescent="0.25">
      <c r="D99" s="45"/>
      <c r="E99" s="43"/>
    </row>
    <row r="100" spans="4:5" s="41" customFormat="1" x14ac:dyDescent="0.25">
      <c r="D100" s="45"/>
      <c r="E100" s="43"/>
    </row>
    <row r="101" spans="4:5" s="41" customFormat="1" x14ac:dyDescent="0.25">
      <c r="D101" s="45"/>
      <c r="E101" s="43"/>
    </row>
    <row r="102" spans="4:5" s="41" customFormat="1" x14ac:dyDescent="0.25">
      <c r="D102" s="45"/>
      <c r="E102" s="43"/>
    </row>
    <row r="103" spans="4:5" s="41" customFormat="1" x14ac:dyDescent="0.25">
      <c r="D103" s="45"/>
      <c r="E103" s="43"/>
    </row>
    <row r="104" spans="4:5" s="41" customFormat="1" x14ac:dyDescent="0.25">
      <c r="D104" s="45"/>
      <c r="E104" s="43"/>
    </row>
    <row r="105" spans="4:5" s="41" customFormat="1" x14ac:dyDescent="0.25">
      <c r="D105" s="45"/>
      <c r="E105" s="43"/>
    </row>
    <row r="106" spans="4:5" s="41" customFormat="1" x14ac:dyDescent="0.25">
      <c r="D106" s="45"/>
      <c r="E106" s="43"/>
    </row>
    <row r="107" spans="4:5" s="41" customFormat="1" x14ac:dyDescent="0.25">
      <c r="D107" s="45"/>
      <c r="E107" s="43"/>
    </row>
    <row r="108" spans="4:5" s="41" customFormat="1" x14ac:dyDescent="0.25">
      <c r="D108" s="45"/>
      <c r="E108" s="43"/>
    </row>
    <row r="109" spans="4:5" s="41" customFormat="1" x14ac:dyDescent="0.25">
      <c r="D109" s="45"/>
      <c r="E109" s="43"/>
    </row>
    <row r="110" spans="4:5" s="41" customFormat="1" x14ac:dyDescent="0.25">
      <c r="D110" s="45"/>
      <c r="E110" s="43"/>
    </row>
    <row r="111" spans="4:5" s="41" customFormat="1" x14ac:dyDescent="0.25">
      <c r="D111" s="45"/>
      <c r="E111" s="43"/>
    </row>
    <row r="112" spans="4:5" s="41" customFormat="1" x14ac:dyDescent="0.25">
      <c r="D112" s="45"/>
      <c r="E112" s="43"/>
    </row>
    <row r="113" spans="4:5" s="41" customFormat="1" x14ac:dyDescent="0.25">
      <c r="D113" s="45"/>
      <c r="E113" s="43"/>
    </row>
    <row r="114" spans="4:5" s="41" customFormat="1" x14ac:dyDescent="0.25">
      <c r="D114" s="45"/>
      <c r="E114" s="43"/>
    </row>
    <row r="115" spans="4:5" s="41" customFormat="1" x14ac:dyDescent="0.25">
      <c r="D115" s="45"/>
      <c r="E115" s="43"/>
    </row>
    <row r="116" spans="4:5" s="41" customFormat="1" x14ac:dyDescent="0.25">
      <c r="D116" s="45"/>
      <c r="E116" s="43"/>
    </row>
    <row r="117" spans="4:5" s="41" customFormat="1" x14ac:dyDescent="0.25">
      <c r="D117" s="45"/>
      <c r="E117" s="43"/>
    </row>
    <row r="118" spans="4:5" s="41" customFormat="1" x14ac:dyDescent="0.25">
      <c r="D118" s="45"/>
      <c r="E118" s="43"/>
    </row>
    <row r="119" spans="4:5" s="41" customFormat="1" x14ac:dyDescent="0.25">
      <c r="D119" s="45"/>
      <c r="E119" s="43"/>
    </row>
    <row r="120" spans="4:5" s="41" customFormat="1" x14ac:dyDescent="0.25">
      <c r="D120" s="45"/>
      <c r="E120" s="43"/>
    </row>
    <row r="121" spans="4:5" s="41" customFormat="1" x14ac:dyDescent="0.25">
      <c r="D121" s="46"/>
      <c r="E121" s="43"/>
    </row>
    <row r="122" spans="4:5" s="41" customFormat="1" x14ac:dyDescent="0.25">
      <c r="D122" s="46"/>
      <c r="E122" s="43"/>
    </row>
    <row r="123" spans="4:5" s="41" customFormat="1" x14ac:dyDescent="0.25">
      <c r="D123" s="46"/>
      <c r="E123" s="43"/>
    </row>
    <row r="124" spans="4:5" s="41" customFormat="1" x14ac:dyDescent="0.25">
      <c r="D124" s="46"/>
      <c r="E124" s="43"/>
    </row>
    <row r="125" spans="4:5" s="41" customFormat="1" x14ac:dyDescent="0.25">
      <c r="D125" s="46"/>
      <c r="E125" s="43"/>
    </row>
    <row r="126" spans="4:5" s="41" customFormat="1" x14ac:dyDescent="0.25">
      <c r="D126" s="46"/>
      <c r="E126" s="43"/>
    </row>
    <row r="127" spans="4:5" s="41" customFormat="1" x14ac:dyDescent="0.25">
      <c r="D127" s="46"/>
      <c r="E127" s="43"/>
    </row>
    <row r="128" spans="4:5" s="41" customFormat="1" x14ac:dyDescent="0.25">
      <c r="D128" s="46"/>
      <c r="E128" s="43"/>
    </row>
    <row r="129" spans="4:5" s="41" customFormat="1" x14ac:dyDescent="0.25">
      <c r="D129" s="46"/>
      <c r="E129" s="43"/>
    </row>
    <row r="130" spans="4:5" s="41" customFormat="1" x14ac:dyDescent="0.25">
      <c r="D130" s="46"/>
      <c r="E130" s="43"/>
    </row>
    <row r="131" spans="4:5" s="41" customFormat="1" x14ac:dyDescent="0.25">
      <c r="D131" s="46"/>
      <c r="E131" s="43"/>
    </row>
    <row r="132" spans="4:5" s="41" customFormat="1" x14ac:dyDescent="0.25">
      <c r="D132" s="46"/>
      <c r="E132" s="43"/>
    </row>
    <row r="133" spans="4:5" s="41" customFormat="1" x14ac:dyDescent="0.25">
      <c r="D133" s="46"/>
      <c r="E133" s="43"/>
    </row>
    <row r="134" spans="4:5" s="41" customFormat="1" x14ac:dyDescent="0.25">
      <c r="D134" s="46"/>
      <c r="E134" s="43"/>
    </row>
    <row r="135" spans="4:5" s="41" customFormat="1" x14ac:dyDescent="0.25">
      <c r="D135" s="46"/>
      <c r="E135" s="43"/>
    </row>
    <row r="136" spans="4:5" s="41" customFormat="1" x14ac:dyDescent="0.25">
      <c r="D136" s="46"/>
      <c r="E136" s="43"/>
    </row>
    <row r="137" spans="4:5" s="41" customFormat="1" x14ac:dyDescent="0.25">
      <c r="D137" s="46"/>
      <c r="E137" s="43"/>
    </row>
    <row r="138" spans="4:5" s="41" customFormat="1" x14ac:dyDescent="0.25">
      <c r="D138" s="46"/>
      <c r="E138" s="43"/>
    </row>
    <row r="139" spans="4:5" s="41" customFormat="1" x14ac:dyDescent="0.25">
      <c r="D139" s="46"/>
      <c r="E139" s="43"/>
    </row>
    <row r="140" spans="4:5" s="41" customFormat="1" x14ac:dyDescent="0.25">
      <c r="D140" s="46"/>
      <c r="E140" s="43"/>
    </row>
    <row r="141" spans="4:5" s="41" customFormat="1" x14ac:dyDescent="0.25">
      <c r="D141" s="46"/>
      <c r="E141" s="43"/>
    </row>
    <row r="142" spans="4:5" s="41" customFormat="1" x14ac:dyDescent="0.25">
      <c r="D142" s="46"/>
      <c r="E142" s="43"/>
    </row>
    <row r="143" spans="4:5" s="41" customFormat="1" x14ac:dyDescent="0.25">
      <c r="D143" s="46"/>
      <c r="E143" s="43"/>
    </row>
    <row r="144" spans="4:5" s="41" customFormat="1" x14ac:dyDescent="0.25">
      <c r="D144" s="46"/>
      <c r="E144" s="43"/>
    </row>
    <row r="145" spans="4:5" s="41" customFormat="1" x14ac:dyDescent="0.25">
      <c r="D145" s="46"/>
      <c r="E145" s="43"/>
    </row>
    <row r="146" spans="4:5" s="41" customFormat="1" x14ac:dyDescent="0.25">
      <c r="D146" s="46"/>
      <c r="E146" s="43"/>
    </row>
    <row r="147" spans="4:5" s="41" customFormat="1" x14ac:dyDescent="0.25">
      <c r="D147" s="46"/>
      <c r="E147" s="43"/>
    </row>
    <row r="148" spans="4:5" s="41" customFormat="1" x14ac:dyDescent="0.25">
      <c r="D148" s="46"/>
      <c r="E148" s="43"/>
    </row>
    <row r="149" spans="4:5" s="41" customFormat="1" x14ac:dyDescent="0.25">
      <c r="D149" s="46"/>
      <c r="E149" s="43"/>
    </row>
    <row r="150" spans="4:5" s="41" customFormat="1" x14ac:dyDescent="0.25">
      <c r="D150" s="46"/>
      <c r="E150" s="43"/>
    </row>
    <row r="151" spans="4:5" s="41" customFormat="1" x14ac:dyDescent="0.25">
      <c r="D151" s="46"/>
      <c r="E151" s="43"/>
    </row>
    <row r="152" spans="4:5" s="41" customFormat="1" x14ac:dyDescent="0.25">
      <c r="D152" s="46"/>
      <c r="E152" s="43"/>
    </row>
    <row r="153" spans="4:5" s="41" customFormat="1" x14ac:dyDescent="0.25">
      <c r="D153" s="46"/>
      <c r="E153" s="43"/>
    </row>
    <row r="154" spans="4:5" s="41" customFormat="1" x14ac:dyDescent="0.25">
      <c r="D154" s="46"/>
      <c r="E154" s="43"/>
    </row>
    <row r="155" spans="4:5" s="41" customFormat="1" x14ac:dyDescent="0.25">
      <c r="D155" s="46"/>
      <c r="E155" s="43"/>
    </row>
    <row r="156" spans="4:5" s="41" customFormat="1" x14ac:dyDescent="0.25">
      <c r="D156" s="46"/>
      <c r="E156" s="43"/>
    </row>
    <row r="157" spans="4:5" s="41" customFormat="1" x14ac:dyDescent="0.25">
      <c r="D157" s="46"/>
      <c r="E157" s="43"/>
    </row>
    <row r="158" spans="4:5" s="41" customFormat="1" x14ac:dyDescent="0.25">
      <c r="D158" s="46"/>
      <c r="E158" s="43"/>
    </row>
    <row r="159" spans="4:5" s="41" customFormat="1" x14ac:dyDescent="0.25">
      <c r="D159" s="46"/>
      <c r="E159" s="43"/>
    </row>
    <row r="160" spans="4:5" s="41" customFormat="1" x14ac:dyDescent="0.25">
      <c r="D160" s="46"/>
      <c r="E160" s="43"/>
    </row>
    <row r="161" spans="2:15" s="41" customFormat="1" x14ac:dyDescent="0.25">
      <c r="D161" s="46"/>
      <c r="E161" s="43"/>
    </row>
    <row r="162" spans="2:15" s="41" customFormat="1" x14ac:dyDescent="0.25">
      <c r="D162" s="46"/>
      <c r="E162" s="43"/>
    </row>
    <row r="163" spans="2:15" s="41" customFormat="1" x14ac:dyDescent="0.25">
      <c r="D163" s="46"/>
      <c r="E163" s="43"/>
    </row>
    <row r="164" spans="2:15" s="41" customFormat="1" x14ac:dyDescent="0.25">
      <c r="D164" s="46"/>
      <c r="E164" s="43"/>
    </row>
    <row r="165" spans="2:15" s="41" customFormat="1" x14ac:dyDescent="0.25">
      <c r="D165" s="46"/>
      <c r="E165" s="43"/>
    </row>
    <row r="166" spans="2:15" s="41" customFormat="1" x14ac:dyDescent="0.25">
      <c r="D166" s="46"/>
      <c r="E166" s="43"/>
    </row>
    <row r="167" spans="2:15" s="41" customFormat="1" x14ac:dyDescent="0.25">
      <c r="D167" s="46"/>
      <c r="E167" s="43"/>
    </row>
    <row r="168" spans="2:15" s="41" customFormat="1" x14ac:dyDescent="0.25">
      <c r="D168" s="46"/>
      <c r="E168" s="43"/>
    </row>
    <row r="169" spans="2:15" s="41" customFormat="1" x14ac:dyDescent="0.25">
      <c r="B169" s="47"/>
      <c r="C169" s="47"/>
      <c r="D169" s="48"/>
      <c r="E169" s="49"/>
      <c r="M169" s="47"/>
      <c r="N169" s="47"/>
      <c r="O169" s="47"/>
    </row>
    <row r="170" spans="2:15" s="41" customFormat="1" x14ac:dyDescent="0.25">
      <c r="B170" s="47"/>
      <c r="C170" s="47"/>
      <c r="D170" s="48"/>
      <c r="E170" s="49"/>
      <c r="M170" s="47"/>
      <c r="N170" s="47"/>
      <c r="O170" s="47"/>
    </row>
    <row r="171" spans="2:15" s="41" customFormat="1" x14ac:dyDescent="0.25">
      <c r="B171" s="47"/>
      <c r="C171" s="47"/>
      <c r="D171" s="48"/>
      <c r="E171" s="49"/>
      <c r="M171" s="47"/>
      <c r="N171" s="47"/>
      <c r="O171" s="47"/>
    </row>
    <row r="172" spans="2:15" s="41" customFormat="1" x14ac:dyDescent="0.25">
      <c r="B172" s="47"/>
      <c r="C172" s="47"/>
      <c r="D172" s="48"/>
      <c r="E172" s="49"/>
      <c r="M172" s="47"/>
      <c r="N172" s="47"/>
      <c r="O172" s="47"/>
    </row>
    <row r="173" spans="2:15" s="41" customFormat="1" x14ac:dyDescent="0.25">
      <c r="B173" s="47"/>
      <c r="C173" s="47"/>
      <c r="D173" s="48"/>
      <c r="E173" s="49"/>
      <c r="M173" s="47"/>
      <c r="N173" s="47"/>
      <c r="O173" s="47"/>
    </row>
    <row r="174" spans="2:15" s="41" customFormat="1" x14ac:dyDescent="0.25">
      <c r="B174" s="47"/>
      <c r="C174" s="47"/>
      <c r="D174" s="48"/>
      <c r="E174" s="49"/>
      <c r="M174" s="47"/>
      <c r="N174" s="47"/>
      <c r="O174" s="47"/>
    </row>
    <row r="175" spans="2:15" s="41" customFormat="1" x14ac:dyDescent="0.25">
      <c r="B175" s="47"/>
      <c r="C175" s="47"/>
      <c r="D175" s="48"/>
      <c r="E175" s="49"/>
      <c r="M175" s="47"/>
      <c r="N175" s="47"/>
      <c r="O175" s="47"/>
    </row>
    <row r="176" spans="2:15" s="41" customFormat="1" x14ac:dyDescent="0.25">
      <c r="B176" s="47"/>
      <c r="C176" s="47"/>
      <c r="D176" s="48"/>
      <c r="E176" s="49"/>
      <c r="M176" s="47"/>
      <c r="N176" s="47"/>
      <c r="O176" s="47"/>
    </row>
    <row r="177" spans="2:15" s="41" customFormat="1" x14ac:dyDescent="0.25">
      <c r="B177" s="47"/>
      <c r="C177" s="47"/>
      <c r="D177" s="48"/>
      <c r="E177" s="49"/>
      <c r="M177" s="47"/>
      <c r="N177" s="47"/>
      <c r="O177" s="47"/>
    </row>
    <row r="178" spans="2:15" s="41" customFormat="1" x14ac:dyDescent="0.25">
      <c r="B178" s="47"/>
      <c r="C178" s="47"/>
      <c r="D178" s="48"/>
      <c r="E178" s="49"/>
      <c r="M178" s="47"/>
      <c r="N178" s="47"/>
      <c r="O178" s="47"/>
    </row>
    <row r="179" spans="2:15" s="41" customFormat="1" x14ac:dyDescent="0.25">
      <c r="B179" s="47"/>
      <c r="C179" s="47"/>
      <c r="D179" s="48"/>
      <c r="E179" s="49"/>
      <c r="M179" s="47"/>
      <c r="N179" s="47"/>
      <c r="O179" s="47"/>
    </row>
    <row r="180" spans="2:15" s="41" customFormat="1" x14ac:dyDescent="0.25">
      <c r="B180" s="47"/>
      <c r="C180" s="47"/>
      <c r="D180" s="48"/>
      <c r="E180" s="49"/>
      <c r="M180" s="47"/>
      <c r="N180" s="47"/>
      <c r="O180" s="47"/>
    </row>
    <row r="181" spans="2:15" s="41" customFormat="1" x14ac:dyDescent="0.25">
      <c r="B181" s="47"/>
      <c r="C181" s="47"/>
      <c r="D181" s="48"/>
      <c r="E181" s="49"/>
      <c r="M181" s="47"/>
      <c r="N181" s="47"/>
      <c r="O181" s="47"/>
    </row>
    <row r="182" spans="2:15" s="41" customFormat="1" x14ac:dyDescent="0.25">
      <c r="B182" s="47"/>
      <c r="C182" s="47"/>
      <c r="D182" s="48"/>
      <c r="E182" s="49"/>
      <c r="M182" s="47"/>
      <c r="N182" s="47"/>
      <c r="O182" s="47"/>
    </row>
    <row r="183" spans="2:15" s="41" customFormat="1" x14ac:dyDescent="0.25">
      <c r="B183" s="47"/>
      <c r="C183" s="47"/>
      <c r="D183" s="48"/>
      <c r="E183" s="49"/>
      <c r="M183" s="47"/>
      <c r="N183" s="47"/>
      <c r="O183" s="47"/>
    </row>
    <row r="184" spans="2:15" s="41" customFormat="1" x14ac:dyDescent="0.25">
      <c r="B184" s="47"/>
      <c r="C184" s="47"/>
      <c r="D184" s="48"/>
      <c r="E184" s="49"/>
      <c r="M184" s="47"/>
      <c r="N184" s="47"/>
      <c r="O184" s="47"/>
    </row>
    <row r="185" spans="2:15" s="41" customFormat="1" x14ac:dyDescent="0.25">
      <c r="B185" s="47"/>
      <c r="C185" s="47"/>
      <c r="D185" s="48"/>
      <c r="E185" s="49"/>
      <c r="M185" s="47"/>
      <c r="N185" s="47"/>
      <c r="O185" s="47"/>
    </row>
    <row r="186" spans="2:15" s="41" customFormat="1" x14ac:dyDescent="0.25">
      <c r="B186" s="47"/>
      <c r="C186" s="47"/>
      <c r="D186" s="48"/>
      <c r="E186" s="49"/>
      <c r="M186" s="47"/>
      <c r="N186" s="47"/>
      <c r="O186" s="47"/>
    </row>
    <row r="187" spans="2:15" s="41" customFormat="1" x14ac:dyDescent="0.25">
      <c r="B187" s="47"/>
      <c r="C187" s="47"/>
      <c r="D187" s="48"/>
      <c r="E187" s="49"/>
      <c r="M187" s="47"/>
      <c r="N187" s="47"/>
      <c r="O187" s="47"/>
    </row>
    <row r="188" spans="2:15" s="41" customFormat="1" x14ac:dyDescent="0.25">
      <c r="B188" s="47"/>
      <c r="C188" s="47"/>
      <c r="D188" s="48"/>
      <c r="E188" s="49"/>
      <c r="M188" s="47"/>
      <c r="N188" s="47"/>
      <c r="O188" s="47"/>
    </row>
    <row r="189" spans="2:15" s="41" customFormat="1" x14ac:dyDescent="0.25">
      <c r="B189" s="47"/>
      <c r="C189" s="47"/>
      <c r="D189" s="48"/>
      <c r="E189" s="49"/>
      <c r="M189" s="47"/>
      <c r="N189" s="47"/>
      <c r="O189" s="47"/>
    </row>
    <row r="190" spans="2:15" s="41" customFormat="1" x14ac:dyDescent="0.25">
      <c r="B190" s="47"/>
      <c r="C190" s="47"/>
      <c r="D190" s="48"/>
      <c r="E190" s="49"/>
      <c r="M190" s="47"/>
      <c r="N190" s="47"/>
      <c r="O190" s="47"/>
    </row>
  </sheetData>
  <sheetProtection algorithmName="SHA-512" hashValue="h/co0r881OFMF4PKXijGBffMBigww0XK6mlLlaG0b/5naJgH3sTsjHgdYid+jJUMAGU7rzxG0WfY46bW64DWjw==" saltValue="e/6ynl+oZx16f4DHB7Mq/w==" spinCount="100000" sheet="1" objects="1" scenarios="1"/>
  <mergeCells count="7">
    <mergeCell ref="E71:I71"/>
    <mergeCell ref="A27:B27"/>
    <mergeCell ref="D2:H2"/>
    <mergeCell ref="D3:H3"/>
    <mergeCell ref="D4:H4"/>
    <mergeCell ref="E70:I70"/>
    <mergeCell ref="D5:F5"/>
  </mergeCells>
  <conditionalFormatting sqref="B74">
    <cfRule type="cellIs" dxfId="2" priority="1" operator="greaterThan">
      <formula>0</formula>
    </cfRule>
    <cfRule type="cellIs" dxfId="1" priority="6" operator="lessThan">
      <formula>0</formula>
    </cfRule>
    <cfRule type="cellIs" dxfId="0" priority="7" operator="greaterThan">
      <formula>0</formula>
    </cfRule>
  </conditionalFormatting>
  <dataValidations disablePrompts="1" count="1">
    <dataValidation type="list" allowBlank="1" showInputMessage="1" showErrorMessage="1" sqref="C86:C198" xr:uid="{1147218D-CEBB-40B9-BFE8-298BD3B62ADA}">
      <formula1>#REF!</formula1>
    </dataValidation>
  </dataValidations>
  <pageMargins left="0.21562500000000001" right="0.7" top="0.75" bottom="0.75" header="0.3" footer="0.3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63ED-3B8E-4B3A-9E49-724B330A0513}">
  <dimension ref="A1"/>
  <sheetViews>
    <sheetView topLeftCell="A7" workbookViewId="0">
      <selection activeCell="C2" sqref="C2:C8"/>
    </sheetView>
  </sheetViews>
  <sheetFormatPr baseColWidth="10" defaultRowHeight="15" x14ac:dyDescent="0.25"/>
  <cols>
    <col min="3" max="3" width="18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ctrol de gastos exposición</vt:lpstr>
      <vt:lpstr>CTROL ING Y GASTO</vt:lpstr>
      <vt:lpstr>Hoja1</vt:lpstr>
      <vt:lpstr>'CTROL ING Y GASTO'!Área_de_impresión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2022-12-18T18:52:09Z</cp:lastPrinted>
  <dcterms:created xsi:type="dcterms:W3CDTF">2020-02-05T02:20:59Z</dcterms:created>
  <dcterms:modified xsi:type="dcterms:W3CDTF">2022-12-18T18:52:47Z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d96896-159d-4b37-8060-16b391fddc14_Enabled">
    <vt:lpwstr>true</vt:lpwstr>
  </property>
  <property fmtid="{D5CDD505-2E9C-101B-9397-08002B2CF9AE}" pid="3" name="MSIP_Label_3fd96896-159d-4b37-8060-16b391fddc14_SetDate">
    <vt:lpwstr>2022-01-15T02:36:12Z</vt:lpwstr>
  </property>
  <property fmtid="{D5CDD505-2E9C-101B-9397-08002B2CF9AE}" pid="4" name="MSIP_Label_3fd96896-159d-4b37-8060-16b391fddc14_Method">
    <vt:lpwstr>Privileged</vt:lpwstr>
  </property>
  <property fmtid="{D5CDD505-2E9C-101B-9397-08002B2CF9AE}" pid="5" name="MSIP_Label_3fd96896-159d-4b37-8060-16b391fddc14_Name">
    <vt:lpwstr>3fd96896-159d-4b37-8060-16b391fddc14</vt:lpwstr>
  </property>
  <property fmtid="{D5CDD505-2E9C-101B-9397-08002B2CF9AE}" pid="6" name="MSIP_Label_3fd96896-159d-4b37-8060-16b391fddc14_SiteId">
    <vt:lpwstr>6e852f85-8b27-4c6b-8ee2-181db2a7f482</vt:lpwstr>
  </property>
  <property fmtid="{D5CDD505-2E9C-101B-9397-08002B2CF9AE}" pid="7" name="MSIP_Label_3fd96896-159d-4b37-8060-16b391fddc14_ActionId">
    <vt:lpwstr>426f7ed6-d4f4-4591-b96a-843b5f4eb785</vt:lpwstr>
  </property>
  <property fmtid="{D5CDD505-2E9C-101B-9397-08002B2CF9AE}" pid="8" name="MSIP_Label_3fd96896-159d-4b37-8060-16b391fddc14_ContentBits">
    <vt:lpwstr>0</vt:lpwstr>
  </property>
</Properties>
</file>